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에너지 소비량\"/>
    </mc:Choice>
  </mc:AlternateContent>
  <bookViews>
    <workbookView xWindow="0" yWindow="0" windowWidth="21000" windowHeight="12270"/>
  </bookViews>
  <sheets>
    <sheet name="전기사용량" sheetId="1" r:id="rId1"/>
    <sheet name="가스사용량" sheetId="4" r:id="rId2"/>
    <sheet name="수도사용량" sheetId="5" r:id="rId3"/>
  </sheets>
  <calcPr calcId="152511"/>
</workbook>
</file>

<file path=xl/calcChain.xml><?xml version="1.0" encoding="utf-8"?>
<calcChain xmlns="http://schemas.openxmlformats.org/spreadsheetml/2006/main">
  <c r="B40" i="1" l="1"/>
  <c r="B41" i="1"/>
  <c r="B42" i="1"/>
  <c r="B43" i="1"/>
  <c r="B44" i="1"/>
  <c r="B31" i="1"/>
  <c r="B32" i="1"/>
  <c r="B33" i="1"/>
  <c r="B34" i="1"/>
  <c r="B35" i="1"/>
  <c r="B22" i="1"/>
  <c r="B23" i="1"/>
  <c r="B24" i="1"/>
  <c r="B25" i="1"/>
  <c r="B26" i="1"/>
  <c r="B39" i="1"/>
  <c r="B30" i="1"/>
  <c r="B21" i="1"/>
  <c r="B13" i="1"/>
  <c r="B14" i="1"/>
  <c r="B15" i="1"/>
  <c r="B16" i="1"/>
  <c r="B17" i="1"/>
  <c r="B12" i="1"/>
  <c r="B8" i="1"/>
  <c r="B4" i="1"/>
  <c r="B5" i="1"/>
  <c r="B6" i="1"/>
  <c r="B7" i="1"/>
  <c r="B3" i="1"/>
  <c r="J32" i="5" l="1"/>
  <c r="I32" i="5"/>
  <c r="H32" i="5"/>
  <c r="G32" i="5"/>
  <c r="F32" i="5"/>
  <c r="E32" i="5"/>
  <c r="D32" i="5"/>
  <c r="C32" i="5"/>
  <c r="K41" i="1" l="1"/>
  <c r="J41" i="1"/>
  <c r="I41" i="1"/>
  <c r="H41" i="1"/>
  <c r="G41" i="1"/>
  <c r="F41" i="1"/>
  <c r="E41" i="1"/>
  <c r="D41" i="1"/>
  <c r="C41" i="1"/>
  <c r="M31" i="5"/>
  <c r="L31" i="5"/>
  <c r="K31" i="5"/>
  <c r="N40" i="1"/>
  <c r="M40" i="1"/>
  <c r="L40" i="1"/>
  <c r="K40" i="1"/>
</calcChain>
</file>

<file path=xl/sharedStrings.xml><?xml version="1.0" encoding="utf-8"?>
<sst xmlns="http://schemas.openxmlformats.org/spreadsheetml/2006/main" count="333" uniqueCount="34">
  <si>
    <t>구분</t>
    <phoneticPr fontId="2" type="noConversion"/>
  </si>
  <si>
    <t>2014년</t>
    <phoneticPr fontId="2" type="noConversion"/>
  </si>
  <si>
    <t>2015년</t>
    <phoneticPr fontId="2" type="noConversion"/>
  </si>
  <si>
    <t>1월</t>
    <phoneticPr fontId="2" type="noConversion"/>
  </si>
  <si>
    <t>2월</t>
    <phoneticPr fontId="2" type="noConversion"/>
  </si>
  <si>
    <t>3월</t>
    <phoneticPr fontId="2" type="noConversion"/>
  </si>
  <si>
    <t>4월</t>
    <phoneticPr fontId="2" type="noConversion"/>
  </si>
  <si>
    <t>5월</t>
    <phoneticPr fontId="2" type="noConversion"/>
  </si>
  <si>
    <t>6월</t>
    <phoneticPr fontId="2" type="noConversion"/>
  </si>
  <si>
    <t>7월</t>
    <phoneticPr fontId="2" type="noConversion"/>
  </si>
  <si>
    <t>8월</t>
    <phoneticPr fontId="2" type="noConversion"/>
  </si>
  <si>
    <t>9월</t>
    <phoneticPr fontId="2" type="noConversion"/>
  </si>
  <si>
    <t>10월</t>
    <phoneticPr fontId="2" type="noConversion"/>
  </si>
  <si>
    <t>11월</t>
    <phoneticPr fontId="2" type="noConversion"/>
  </si>
  <si>
    <t>12월</t>
    <phoneticPr fontId="2" type="noConversion"/>
  </si>
  <si>
    <t>국립중앙청소년수련원</t>
    <phoneticPr fontId="2" type="noConversion"/>
  </si>
  <si>
    <t>국립평창청소년수련원</t>
    <phoneticPr fontId="2" type="noConversion"/>
  </si>
  <si>
    <t>-</t>
    <phoneticPr fontId="2" type="noConversion"/>
  </si>
  <si>
    <t>2016년</t>
    <phoneticPr fontId="2" type="noConversion"/>
  </si>
  <si>
    <t>2016년</t>
    <phoneticPr fontId="2" type="noConversion"/>
  </si>
  <si>
    <t>2017년</t>
    <phoneticPr fontId="2" type="noConversion"/>
  </si>
  <si>
    <t>2018년</t>
    <phoneticPr fontId="2" type="noConversion"/>
  </si>
  <si>
    <t>도시가스</t>
    <phoneticPr fontId="2" type="noConversion"/>
  </si>
  <si>
    <t>2018.12.31 기준, 단위 : kg(프로판)</t>
    <phoneticPr fontId="2" type="noConversion"/>
  </si>
  <si>
    <t>○ 중앙수련원의 경우 10월부터 도시가스 도입
○ 2017년 대비 2018년 가스사용량 증감여부는 12월 연말기준으로 확인
○ 본원의 경우 임차건물 사용으로 인한 청사에너지관리대상에서 제외</t>
    <phoneticPr fontId="2" type="noConversion"/>
  </si>
  <si>
    <t>2018.12.31 기준, 단위 : 톤(상수도)</t>
    <phoneticPr fontId="2" type="noConversion"/>
  </si>
  <si>
    <t>○ 농생명센터의 경우 짝수달을 기준으로 두 달치 사용분에 대한 고지서 청구로 인해 짝수달에 사용량 입력
○ 본원의 경우 임차건물 사용으로 인한 청사에너지관리대상에서 제외</t>
    <phoneticPr fontId="2" type="noConversion"/>
  </si>
  <si>
    <t>국립청소년농생명센터</t>
    <phoneticPr fontId="2" type="noConversion"/>
  </si>
  <si>
    <t>국립청소년해양센터</t>
    <phoneticPr fontId="2" type="noConversion"/>
  </si>
  <si>
    <t>국립청소년우주센터</t>
    <phoneticPr fontId="2" type="noConversion"/>
  </si>
  <si>
    <t>계</t>
    <phoneticPr fontId="2" type="noConversion"/>
  </si>
  <si>
    <t>○ 2018년 대비 2019년 전기사용량 증감여부는 12월 연말기준으로 확인
○ 본원의 경우 임차건물 사용으로 인한 청사에너지관리대상에서 제외</t>
    <phoneticPr fontId="2" type="noConversion"/>
  </si>
  <si>
    <t>2019년</t>
    <phoneticPr fontId="2" type="noConversion"/>
  </si>
  <si>
    <t>2019.12.31 기준, 단위 : kWh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</si>
</sst>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_-* #,##0.0_-;\-* #,##0.0_-;_-* &quot;-&quot;?_-;_-@_-"/>
    <numFmt numFmtId="177" formatCode="#,##0_ "/>
    <numFmt numFmtId="178" formatCode="#,##0_);[Red]\(#,##0\)"/>
  </numFmts>
  <fonts count="1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rgb="FF000000"/>
      <name val="맑은 고딕"/>
      <family val="2"/>
      <charset val="129"/>
      <scheme val="major"/>
    </font>
    <font>
      <sz val="11"/>
      <name val="돋움"/>
      <family val="3"/>
      <charset val="129"/>
    </font>
    <font>
      <sz val="10"/>
      <color indexed="8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inor"/>
    </font>
    <font>
      <sz val="10"/>
      <name val="Arial"/>
      <family val="2"/>
    </font>
    <font>
      <sz val="10"/>
      <color theme="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1" fillId="0" borderId="0"/>
  </cellStyleXfs>
  <cellXfs count="29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1" fontId="5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41" fontId="3" fillId="0" borderId="1" xfId="0" applyNumberFormat="1" applyFont="1" applyFill="1" applyBorder="1" applyAlignment="1">
      <alignment horizontal="right" vertical="center"/>
    </xf>
    <xf numFmtId="41" fontId="3" fillId="0" borderId="1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41" fontId="3" fillId="0" borderId="1" xfId="0" applyNumberFormat="1" applyFont="1" applyBorder="1">
      <alignment vertical="center"/>
    </xf>
    <xf numFmtId="176" fontId="3" fillId="0" borderId="1" xfId="0" applyNumberFormat="1" applyFont="1" applyBorder="1">
      <alignment vertical="center"/>
    </xf>
    <xf numFmtId="41" fontId="3" fillId="3" borderId="1" xfId="0" applyNumberFormat="1" applyFont="1" applyFill="1" applyBorder="1">
      <alignment vertical="center"/>
    </xf>
    <xf numFmtId="41" fontId="9" fillId="0" borderId="1" xfId="2" applyFont="1" applyBorder="1" applyAlignment="1">
      <alignment horizontal="center" vertical="center"/>
    </xf>
    <xf numFmtId="177" fontId="9" fillId="0" borderId="1" xfId="3" applyNumberFormat="1" applyFont="1" applyBorder="1" applyAlignment="1">
      <alignment vertical="center"/>
    </xf>
    <xf numFmtId="41" fontId="5" fillId="3" borderId="1" xfId="1" applyFont="1" applyFill="1" applyBorder="1" applyAlignment="1">
      <alignment horizontal="center" vertical="center"/>
    </xf>
    <xf numFmtId="178" fontId="5" fillId="3" borderId="1" xfId="0" applyNumberFormat="1" applyFont="1" applyFill="1" applyBorder="1">
      <alignment vertical="center"/>
    </xf>
    <xf numFmtId="41" fontId="12" fillId="0" borderId="1" xfId="2" applyFont="1" applyBorder="1" applyAlignment="1">
      <alignment horizontal="center" vertical="center"/>
    </xf>
    <xf numFmtId="177" fontId="12" fillId="0" borderId="1" xfId="3" applyNumberFormat="1" applyFont="1" applyBorder="1" applyAlignment="1">
      <alignment vertical="center"/>
    </xf>
    <xf numFmtId="41" fontId="5" fillId="0" borderId="1" xfId="0" applyNumberFormat="1" applyFont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41" fontId="5" fillId="0" borderId="1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5">
    <cellStyle name="쉼표 [0]" xfId="1" builtinId="6"/>
    <cellStyle name="쉼표 [0] 2" xfId="2"/>
    <cellStyle name="표준" xfId="0" builtinId="0"/>
    <cellStyle name="표준 2" xfId="4"/>
    <cellStyle name="표준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workbookViewId="0">
      <selection activeCell="P37" sqref="P37"/>
    </sheetView>
  </sheetViews>
  <sheetFormatPr defaultRowHeight="16.5" x14ac:dyDescent="0.3"/>
  <cols>
    <col min="1" max="14" width="10.125" customWidth="1"/>
  </cols>
  <sheetData>
    <row r="1" spans="1:14" ht="24" customHeight="1" x14ac:dyDescent="0.3">
      <c r="A1" s="22" t="s">
        <v>15</v>
      </c>
      <c r="B1" s="22"/>
      <c r="C1" s="22"/>
      <c r="D1" s="22"/>
      <c r="E1" s="1"/>
      <c r="F1" s="1"/>
      <c r="L1" s="21" t="s">
        <v>33</v>
      </c>
      <c r="M1" s="21"/>
      <c r="N1" s="21"/>
    </row>
    <row r="2" spans="1:14" x14ac:dyDescent="0.3">
      <c r="A2" s="2" t="s">
        <v>0</v>
      </c>
      <c r="B2" s="2" t="s">
        <v>30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spans="1:14" x14ac:dyDescent="0.3">
      <c r="A3" s="3" t="s">
        <v>1</v>
      </c>
      <c r="B3" s="27">
        <f>SUM(C3:N3)</f>
        <v>1371681</v>
      </c>
      <c r="C3" s="4">
        <v>135871</v>
      </c>
      <c r="D3" s="4">
        <v>102726</v>
      </c>
      <c r="E3" s="4">
        <v>102506</v>
      </c>
      <c r="F3" s="4">
        <v>84600</v>
      </c>
      <c r="G3" s="4">
        <v>80208</v>
      </c>
      <c r="H3" s="4">
        <v>104112</v>
      </c>
      <c r="I3" s="4">
        <v>172128</v>
      </c>
      <c r="J3" s="4">
        <v>187608</v>
      </c>
      <c r="K3" s="4">
        <v>97752</v>
      </c>
      <c r="L3" s="4">
        <v>93412</v>
      </c>
      <c r="M3" s="4">
        <v>104446</v>
      </c>
      <c r="N3" s="4">
        <v>106312</v>
      </c>
    </row>
    <row r="4" spans="1:14" x14ac:dyDescent="0.3">
      <c r="A4" s="5" t="s">
        <v>2</v>
      </c>
      <c r="B4" s="27">
        <f t="shared" ref="B4:B8" si="0">SUM(C4:N4)</f>
        <v>1457991</v>
      </c>
      <c r="C4" s="4">
        <v>138085</v>
      </c>
      <c r="D4" s="4">
        <v>104435</v>
      </c>
      <c r="E4" s="4">
        <v>115336</v>
      </c>
      <c r="F4" s="4">
        <v>92263</v>
      </c>
      <c r="G4" s="4">
        <v>101944</v>
      </c>
      <c r="H4" s="4">
        <v>91940</v>
      </c>
      <c r="I4" s="4">
        <v>172545</v>
      </c>
      <c r="J4" s="4">
        <v>190130</v>
      </c>
      <c r="K4" s="7">
        <v>117519</v>
      </c>
      <c r="L4" s="7">
        <v>94431</v>
      </c>
      <c r="M4" s="7">
        <v>106037</v>
      </c>
      <c r="N4" s="7">
        <v>133326</v>
      </c>
    </row>
    <row r="5" spans="1:14" x14ac:dyDescent="0.3">
      <c r="A5" s="5" t="s">
        <v>18</v>
      </c>
      <c r="B5" s="27">
        <f t="shared" si="0"/>
        <v>1582504</v>
      </c>
      <c r="C5" s="8">
        <v>139496</v>
      </c>
      <c r="D5" s="9">
        <v>129630</v>
      </c>
      <c r="E5" s="8">
        <v>121747</v>
      </c>
      <c r="F5" s="8">
        <v>87574</v>
      </c>
      <c r="G5" s="8">
        <v>101732</v>
      </c>
      <c r="H5" s="8">
        <v>139847</v>
      </c>
      <c r="I5" s="8">
        <v>189239</v>
      </c>
      <c r="J5" s="8">
        <v>219641</v>
      </c>
      <c r="K5" s="8">
        <v>120143</v>
      </c>
      <c r="L5" s="4">
        <v>95552</v>
      </c>
      <c r="M5" s="4">
        <v>117173</v>
      </c>
      <c r="N5" s="4">
        <v>120730</v>
      </c>
    </row>
    <row r="6" spans="1:14" x14ac:dyDescent="0.3">
      <c r="A6" s="5" t="s">
        <v>20</v>
      </c>
      <c r="B6" s="27">
        <f t="shared" si="0"/>
        <v>1544348</v>
      </c>
      <c r="C6" s="8">
        <v>140121</v>
      </c>
      <c r="D6" s="9">
        <v>141275</v>
      </c>
      <c r="E6" s="8">
        <v>128737</v>
      </c>
      <c r="F6" s="8">
        <v>87479</v>
      </c>
      <c r="G6" s="8">
        <v>95791</v>
      </c>
      <c r="H6" s="8">
        <v>141821</v>
      </c>
      <c r="I6" s="8">
        <v>172019</v>
      </c>
      <c r="J6" s="8">
        <v>197403</v>
      </c>
      <c r="K6" s="8">
        <v>106598</v>
      </c>
      <c r="L6" s="4">
        <v>76849</v>
      </c>
      <c r="M6" s="4">
        <v>121955</v>
      </c>
      <c r="N6" s="4">
        <v>134300</v>
      </c>
    </row>
    <row r="7" spans="1:14" x14ac:dyDescent="0.3">
      <c r="A7" s="5" t="s">
        <v>21</v>
      </c>
      <c r="B7" s="27">
        <f t="shared" si="0"/>
        <v>1578956</v>
      </c>
      <c r="C7" s="8">
        <v>166223</v>
      </c>
      <c r="D7" s="9">
        <v>131717</v>
      </c>
      <c r="E7" s="8">
        <v>114518</v>
      </c>
      <c r="F7" s="8">
        <v>90127</v>
      </c>
      <c r="G7" s="8">
        <v>97830</v>
      </c>
      <c r="H7" s="8">
        <v>114157</v>
      </c>
      <c r="I7" s="8">
        <v>201888</v>
      </c>
      <c r="J7" s="8">
        <v>227164</v>
      </c>
      <c r="K7" s="8">
        <v>114282</v>
      </c>
      <c r="L7" s="4">
        <v>87162</v>
      </c>
      <c r="M7" s="4">
        <v>108799</v>
      </c>
      <c r="N7" s="4">
        <v>125089</v>
      </c>
    </row>
    <row r="8" spans="1:14" x14ac:dyDescent="0.3">
      <c r="A8" s="5" t="s">
        <v>32</v>
      </c>
      <c r="B8" s="27">
        <f t="shared" si="0"/>
        <v>1565291</v>
      </c>
      <c r="C8" s="8">
        <v>125089</v>
      </c>
      <c r="D8" s="9">
        <v>163390</v>
      </c>
      <c r="E8" s="8">
        <v>129965</v>
      </c>
      <c r="F8" s="8">
        <v>124665</v>
      </c>
      <c r="G8" s="8">
        <v>97653</v>
      </c>
      <c r="H8" s="8">
        <v>100520</v>
      </c>
      <c r="I8" s="8">
        <v>128509</v>
      </c>
      <c r="J8" s="8">
        <v>182678</v>
      </c>
      <c r="K8" s="8">
        <v>199166</v>
      </c>
      <c r="L8" s="4">
        <v>117638</v>
      </c>
      <c r="M8" s="4">
        <v>88817</v>
      </c>
      <c r="N8" s="4">
        <v>107201</v>
      </c>
    </row>
    <row r="10" spans="1:14" ht="18" customHeight="1" x14ac:dyDescent="0.3">
      <c r="A10" s="22" t="s">
        <v>16</v>
      </c>
      <c r="B10" s="22"/>
      <c r="C10" s="22"/>
      <c r="D10" s="22"/>
      <c r="E10" s="1"/>
      <c r="F10" s="1"/>
      <c r="L10" s="21" t="s">
        <v>33</v>
      </c>
      <c r="M10" s="21"/>
      <c r="N10" s="21"/>
    </row>
    <row r="11" spans="1:14" x14ac:dyDescent="0.3">
      <c r="A11" s="2" t="s">
        <v>0</v>
      </c>
      <c r="B11" s="2" t="s">
        <v>30</v>
      </c>
      <c r="C11" s="2" t="s">
        <v>3</v>
      </c>
      <c r="D11" s="2" t="s">
        <v>4</v>
      </c>
      <c r="E11" s="2" t="s">
        <v>5</v>
      </c>
      <c r="F11" s="2" t="s">
        <v>6</v>
      </c>
      <c r="G11" s="2" t="s">
        <v>7</v>
      </c>
      <c r="H11" s="2" t="s">
        <v>8</v>
      </c>
      <c r="I11" s="2" t="s">
        <v>9</v>
      </c>
      <c r="J11" s="2" t="s">
        <v>10</v>
      </c>
      <c r="K11" s="2" t="s">
        <v>11</v>
      </c>
      <c r="L11" s="2" t="s">
        <v>12</v>
      </c>
      <c r="M11" s="2" t="s">
        <v>13</v>
      </c>
      <c r="N11" s="2" t="s">
        <v>14</v>
      </c>
    </row>
    <row r="12" spans="1:14" x14ac:dyDescent="0.3">
      <c r="A12" s="3" t="s">
        <v>1</v>
      </c>
      <c r="B12" s="27">
        <f>SUM(C12:N12)</f>
        <v>1121993</v>
      </c>
      <c r="C12" s="4">
        <v>139865</v>
      </c>
      <c r="D12" s="4">
        <v>144822</v>
      </c>
      <c r="E12" s="4">
        <v>132986</v>
      </c>
      <c r="F12" s="4">
        <v>102373</v>
      </c>
      <c r="G12" s="4">
        <v>67395</v>
      </c>
      <c r="H12" s="4">
        <v>51488</v>
      </c>
      <c r="I12" s="4">
        <v>53933</v>
      </c>
      <c r="J12" s="4">
        <v>100921</v>
      </c>
      <c r="K12" s="4">
        <v>73912</v>
      </c>
      <c r="L12" s="4">
        <v>65953</v>
      </c>
      <c r="M12" s="4">
        <v>84265</v>
      </c>
      <c r="N12" s="4">
        <v>104080</v>
      </c>
    </row>
    <row r="13" spans="1:14" x14ac:dyDescent="0.3">
      <c r="A13" s="5" t="s">
        <v>2</v>
      </c>
      <c r="B13" s="27">
        <f t="shared" ref="B13:B17" si="1">SUM(C13:N13)</f>
        <v>1211190</v>
      </c>
      <c r="C13" s="4">
        <v>129771</v>
      </c>
      <c r="D13" s="4">
        <v>146611</v>
      </c>
      <c r="E13" s="4">
        <v>127945</v>
      </c>
      <c r="F13" s="4">
        <v>111854</v>
      </c>
      <c r="G13" s="4">
        <v>80319</v>
      </c>
      <c r="H13" s="4">
        <v>70950</v>
      </c>
      <c r="I13" s="4">
        <v>52543</v>
      </c>
      <c r="J13" s="4">
        <v>109253</v>
      </c>
      <c r="K13" s="4">
        <v>92301</v>
      </c>
      <c r="L13" s="4">
        <v>71956</v>
      </c>
      <c r="M13" s="4">
        <v>103855</v>
      </c>
      <c r="N13" s="4">
        <v>113832</v>
      </c>
    </row>
    <row r="14" spans="1:14" x14ac:dyDescent="0.3">
      <c r="A14" s="5" t="s">
        <v>18</v>
      </c>
      <c r="B14" s="27">
        <f t="shared" si="1"/>
        <v>1288052</v>
      </c>
      <c r="C14" s="4">
        <v>108833</v>
      </c>
      <c r="D14" s="4">
        <v>151703</v>
      </c>
      <c r="E14" s="4">
        <v>131858</v>
      </c>
      <c r="F14" s="4">
        <v>110198</v>
      </c>
      <c r="G14" s="4">
        <v>77090</v>
      </c>
      <c r="H14" s="4">
        <v>84395</v>
      </c>
      <c r="I14" s="4">
        <v>82892</v>
      </c>
      <c r="J14" s="4">
        <v>119085</v>
      </c>
      <c r="K14" s="4">
        <v>112424</v>
      </c>
      <c r="L14" s="4">
        <v>73432</v>
      </c>
      <c r="M14" s="4">
        <v>108304</v>
      </c>
      <c r="N14" s="4">
        <v>127838</v>
      </c>
    </row>
    <row r="15" spans="1:14" x14ac:dyDescent="0.3">
      <c r="A15" s="5" t="s">
        <v>20</v>
      </c>
      <c r="B15" s="27">
        <f t="shared" si="1"/>
        <v>1289140</v>
      </c>
      <c r="C15" s="8">
        <v>129341</v>
      </c>
      <c r="D15" s="9">
        <v>153748</v>
      </c>
      <c r="E15" s="8">
        <v>147456</v>
      </c>
      <c r="F15" s="8">
        <v>127551</v>
      </c>
      <c r="G15" s="8">
        <v>81117</v>
      </c>
      <c r="H15" s="8">
        <v>80967</v>
      </c>
      <c r="I15" s="8">
        <v>81954</v>
      </c>
      <c r="J15" s="8">
        <v>117741</v>
      </c>
      <c r="K15" s="8">
        <v>96776</v>
      </c>
      <c r="L15" s="4">
        <v>66632</v>
      </c>
      <c r="M15" s="4">
        <v>88584</v>
      </c>
      <c r="N15" s="4">
        <v>117273</v>
      </c>
    </row>
    <row r="16" spans="1:14" x14ac:dyDescent="0.3">
      <c r="A16" s="5" t="s">
        <v>21</v>
      </c>
      <c r="B16" s="27">
        <f t="shared" si="1"/>
        <v>1280437</v>
      </c>
      <c r="C16" s="8">
        <v>126227</v>
      </c>
      <c r="D16" s="9">
        <v>163020</v>
      </c>
      <c r="E16" s="8">
        <v>130849</v>
      </c>
      <c r="F16" s="8">
        <v>101082</v>
      </c>
      <c r="G16" s="8">
        <v>84107</v>
      </c>
      <c r="H16" s="8">
        <v>78567</v>
      </c>
      <c r="I16" s="8">
        <v>80740</v>
      </c>
      <c r="J16" s="8">
        <v>138401</v>
      </c>
      <c r="K16" s="8">
        <v>105412</v>
      </c>
      <c r="L16" s="4">
        <v>73716</v>
      </c>
      <c r="M16" s="4">
        <v>97290</v>
      </c>
      <c r="N16" s="4">
        <v>101026</v>
      </c>
    </row>
    <row r="17" spans="1:14" x14ac:dyDescent="0.3">
      <c r="A17" s="5" t="s">
        <v>32</v>
      </c>
      <c r="B17" s="27">
        <f t="shared" si="1"/>
        <v>1207555</v>
      </c>
      <c r="C17" s="8">
        <v>126106</v>
      </c>
      <c r="D17" s="9">
        <v>141824</v>
      </c>
      <c r="E17" s="8">
        <v>124450</v>
      </c>
      <c r="F17" s="8">
        <v>113374</v>
      </c>
      <c r="G17" s="8">
        <v>80400</v>
      </c>
      <c r="H17" s="8">
        <v>71758</v>
      </c>
      <c r="I17" s="8">
        <v>75734</v>
      </c>
      <c r="J17" s="8">
        <v>108042</v>
      </c>
      <c r="K17" s="8">
        <v>90383</v>
      </c>
      <c r="L17" s="4">
        <v>64570</v>
      </c>
      <c r="M17" s="4">
        <v>90245</v>
      </c>
      <c r="N17" s="4">
        <v>120669</v>
      </c>
    </row>
    <row r="19" spans="1:14" ht="17.25" x14ac:dyDescent="0.3">
      <c r="A19" s="23" t="s">
        <v>29</v>
      </c>
      <c r="B19" s="23"/>
      <c r="C19" s="23"/>
      <c r="D19" s="23"/>
      <c r="E19" s="1"/>
      <c r="F19" s="1"/>
      <c r="L19" s="21" t="s">
        <v>33</v>
      </c>
      <c r="M19" s="21"/>
      <c r="N19" s="21"/>
    </row>
    <row r="20" spans="1:14" x14ac:dyDescent="0.3">
      <c r="A20" s="2" t="s">
        <v>0</v>
      </c>
      <c r="B20" s="2" t="s">
        <v>30</v>
      </c>
      <c r="C20" s="2" t="s">
        <v>3</v>
      </c>
      <c r="D20" s="2" t="s">
        <v>4</v>
      </c>
      <c r="E20" s="2" t="s">
        <v>5</v>
      </c>
      <c r="F20" s="2" t="s">
        <v>6</v>
      </c>
      <c r="G20" s="2" t="s">
        <v>7</v>
      </c>
      <c r="H20" s="2" t="s">
        <v>8</v>
      </c>
      <c r="I20" s="2" t="s">
        <v>9</v>
      </c>
      <c r="J20" s="2" t="s">
        <v>10</v>
      </c>
      <c r="K20" s="2" t="s">
        <v>11</v>
      </c>
      <c r="L20" s="2" t="s">
        <v>12</v>
      </c>
      <c r="M20" s="2" t="s">
        <v>13</v>
      </c>
      <c r="N20" s="2" t="s">
        <v>14</v>
      </c>
    </row>
    <row r="21" spans="1:14" x14ac:dyDescent="0.3">
      <c r="A21" s="3" t="s">
        <v>1</v>
      </c>
      <c r="B21" s="27">
        <f>SUM(C21:N21)</f>
        <v>940370</v>
      </c>
      <c r="C21" s="4">
        <v>90363</v>
      </c>
      <c r="D21" s="4">
        <v>71722</v>
      </c>
      <c r="E21" s="4">
        <v>62245</v>
      </c>
      <c r="F21" s="4">
        <v>57747</v>
      </c>
      <c r="G21" s="4">
        <v>50979</v>
      </c>
      <c r="H21" s="4">
        <v>65501</v>
      </c>
      <c r="I21" s="4">
        <v>107308</v>
      </c>
      <c r="J21" s="4">
        <v>131916</v>
      </c>
      <c r="K21" s="4">
        <v>88502</v>
      </c>
      <c r="L21" s="4">
        <v>66118</v>
      </c>
      <c r="M21" s="4">
        <v>60855</v>
      </c>
      <c r="N21" s="4">
        <v>87114</v>
      </c>
    </row>
    <row r="22" spans="1:14" x14ac:dyDescent="0.3">
      <c r="A22" s="5" t="s">
        <v>2</v>
      </c>
      <c r="B22" s="27">
        <f t="shared" ref="B22:B26" si="2">SUM(C22:N22)</f>
        <v>990222</v>
      </c>
      <c r="C22" s="4">
        <v>102465</v>
      </c>
      <c r="D22" s="4">
        <v>77790</v>
      </c>
      <c r="E22" s="4">
        <v>71353</v>
      </c>
      <c r="F22" s="4">
        <v>62100</v>
      </c>
      <c r="G22" s="4">
        <v>59219</v>
      </c>
      <c r="H22" s="4">
        <v>55612</v>
      </c>
      <c r="I22" s="4">
        <v>97785</v>
      </c>
      <c r="J22" s="4">
        <v>134364</v>
      </c>
      <c r="K22" s="4">
        <v>87107</v>
      </c>
      <c r="L22" s="4">
        <v>71925</v>
      </c>
      <c r="M22" s="4">
        <v>74713</v>
      </c>
      <c r="N22" s="4">
        <v>95789</v>
      </c>
    </row>
    <row r="23" spans="1:14" x14ac:dyDescent="0.3">
      <c r="A23" s="5" t="s">
        <v>18</v>
      </c>
      <c r="B23" s="27">
        <f t="shared" si="2"/>
        <v>1271547</v>
      </c>
      <c r="C23" s="4">
        <v>122321</v>
      </c>
      <c r="D23" s="4">
        <v>98199</v>
      </c>
      <c r="E23" s="4">
        <v>85191</v>
      </c>
      <c r="F23" s="4">
        <v>67928</v>
      </c>
      <c r="G23" s="4">
        <v>81818</v>
      </c>
      <c r="H23" s="4">
        <v>99667</v>
      </c>
      <c r="I23" s="4">
        <v>150244</v>
      </c>
      <c r="J23" s="4">
        <v>179755</v>
      </c>
      <c r="K23" s="4">
        <v>115168</v>
      </c>
      <c r="L23" s="4">
        <v>85641</v>
      </c>
      <c r="M23" s="4">
        <v>82736</v>
      </c>
      <c r="N23" s="4">
        <v>102879</v>
      </c>
    </row>
    <row r="24" spans="1:14" x14ac:dyDescent="0.3">
      <c r="A24" s="5" t="s">
        <v>20</v>
      </c>
      <c r="B24" s="27">
        <f t="shared" si="2"/>
        <v>1261391</v>
      </c>
      <c r="C24" s="8">
        <v>118174</v>
      </c>
      <c r="D24" s="9">
        <v>102809</v>
      </c>
      <c r="E24" s="8">
        <v>79661</v>
      </c>
      <c r="F24" s="8">
        <v>65354</v>
      </c>
      <c r="G24" s="8">
        <v>80682</v>
      </c>
      <c r="H24" s="8">
        <v>106616</v>
      </c>
      <c r="I24" s="8">
        <v>155026</v>
      </c>
      <c r="J24" s="8">
        <v>169783</v>
      </c>
      <c r="K24" s="8">
        <v>111876</v>
      </c>
      <c r="L24" s="4">
        <v>73334</v>
      </c>
      <c r="M24" s="4">
        <v>84963</v>
      </c>
      <c r="N24" s="4">
        <v>113113</v>
      </c>
    </row>
    <row r="25" spans="1:14" x14ac:dyDescent="0.3">
      <c r="A25" s="5" t="s">
        <v>21</v>
      </c>
      <c r="B25" s="27">
        <f t="shared" si="2"/>
        <v>1298431</v>
      </c>
      <c r="C25" s="8">
        <v>143808</v>
      </c>
      <c r="D25" s="9">
        <v>106692</v>
      </c>
      <c r="E25" s="8">
        <v>80509</v>
      </c>
      <c r="F25" s="8">
        <v>70677</v>
      </c>
      <c r="G25" s="8">
        <v>82655</v>
      </c>
      <c r="H25" s="8">
        <v>105858</v>
      </c>
      <c r="I25" s="8">
        <v>176504</v>
      </c>
      <c r="J25" s="8">
        <v>197148</v>
      </c>
      <c r="K25" s="8">
        <v>121032</v>
      </c>
      <c r="L25" s="4">
        <v>71724</v>
      </c>
      <c r="M25" s="4">
        <v>59115</v>
      </c>
      <c r="N25" s="4">
        <v>82709</v>
      </c>
    </row>
    <row r="26" spans="1:14" x14ac:dyDescent="0.3">
      <c r="A26" s="5" t="s">
        <v>32</v>
      </c>
      <c r="B26" s="27">
        <f t="shared" si="2"/>
        <v>1014799</v>
      </c>
      <c r="C26" s="8">
        <v>105058</v>
      </c>
      <c r="D26" s="9">
        <v>81248</v>
      </c>
      <c r="E26" s="8">
        <v>56427</v>
      </c>
      <c r="F26" s="8">
        <v>58326</v>
      </c>
      <c r="G26" s="8">
        <v>66577</v>
      </c>
      <c r="H26" s="8">
        <v>76728</v>
      </c>
      <c r="I26" s="8">
        <v>110111</v>
      </c>
      <c r="J26" s="8">
        <v>130486</v>
      </c>
      <c r="K26" s="8">
        <v>91704</v>
      </c>
      <c r="L26" s="4">
        <v>77694</v>
      </c>
      <c r="M26" s="4">
        <v>74991</v>
      </c>
      <c r="N26" s="4">
        <v>85449</v>
      </c>
    </row>
    <row r="28" spans="1:14" ht="17.25" x14ac:dyDescent="0.3">
      <c r="A28" s="23" t="s">
        <v>27</v>
      </c>
      <c r="B28" s="23"/>
      <c r="C28" s="23"/>
      <c r="D28" s="23"/>
      <c r="E28" s="1"/>
      <c r="F28" s="1"/>
      <c r="L28" s="21" t="s">
        <v>33</v>
      </c>
      <c r="M28" s="21"/>
      <c r="N28" s="21"/>
    </row>
    <row r="29" spans="1:14" x14ac:dyDescent="0.3">
      <c r="A29" s="2" t="s">
        <v>0</v>
      </c>
      <c r="B29" s="2" t="s">
        <v>30</v>
      </c>
      <c r="C29" s="2" t="s">
        <v>3</v>
      </c>
      <c r="D29" s="2" t="s">
        <v>4</v>
      </c>
      <c r="E29" s="2" t="s">
        <v>5</v>
      </c>
      <c r="F29" s="2" t="s">
        <v>6</v>
      </c>
      <c r="G29" s="2" t="s">
        <v>7</v>
      </c>
      <c r="H29" s="2" t="s">
        <v>8</v>
      </c>
      <c r="I29" s="2" t="s">
        <v>9</v>
      </c>
      <c r="J29" s="2" t="s">
        <v>10</v>
      </c>
      <c r="K29" s="2" t="s">
        <v>11</v>
      </c>
      <c r="L29" s="2" t="s">
        <v>12</v>
      </c>
      <c r="M29" s="2" t="s">
        <v>13</v>
      </c>
      <c r="N29" s="2" t="s">
        <v>14</v>
      </c>
    </row>
    <row r="30" spans="1:14" x14ac:dyDescent="0.3">
      <c r="A30" s="3" t="s">
        <v>1</v>
      </c>
      <c r="B30" s="27">
        <f>SUM(C30:N30)</f>
        <v>974698</v>
      </c>
      <c r="C30" s="4">
        <v>115002</v>
      </c>
      <c r="D30" s="4">
        <v>101106</v>
      </c>
      <c r="E30" s="4">
        <v>93294</v>
      </c>
      <c r="F30" s="4">
        <v>73098</v>
      </c>
      <c r="G30" s="4">
        <v>48762</v>
      </c>
      <c r="H30" s="4">
        <v>61290</v>
      </c>
      <c r="I30" s="4">
        <v>97668</v>
      </c>
      <c r="J30" s="4">
        <v>88416</v>
      </c>
      <c r="K30" s="4">
        <v>68992</v>
      </c>
      <c r="L30" s="4">
        <v>77976</v>
      </c>
      <c r="M30" s="4">
        <v>36342</v>
      </c>
      <c r="N30" s="4">
        <v>112752</v>
      </c>
    </row>
    <row r="31" spans="1:14" x14ac:dyDescent="0.3">
      <c r="A31" s="5" t="s">
        <v>2</v>
      </c>
      <c r="B31" s="27">
        <f t="shared" ref="B31:B35" si="3">SUM(C31:N31)</f>
        <v>1016676</v>
      </c>
      <c r="C31" s="4">
        <v>121752</v>
      </c>
      <c r="D31" s="4">
        <v>86688</v>
      </c>
      <c r="E31" s="4">
        <v>104274</v>
      </c>
      <c r="F31" s="4">
        <v>78030</v>
      </c>
      <c r="G31" s="4">
        <v>59634</v>
      </c>
      <c r="H31" s="4">
        <v>53622</v>
      </c>
      <c r="I31" s="4">
        <v>89838</v>
      </c>
      <c r="J31" s="4">
        <v>89820</v>
      </c>
      <c r="K31" s="4">
        <v>71064</v>
      </c>
      <c r="L31" s="4">
        <v>80280</v>
      </c>
      <c r="M31" s="4">
        <v>88614</v>
      </c>
      <c r="N31" s="4">
        <v>93060</v>
      </c>
    </row>
    <row r="32" spans="1:14" x14ac:dyDescent="0.3">
      <c r="A32" s="5" t="s">
        <v>18</v>
      </c>
      <c r="B32" s="27">
        <f t="shared" si="3"/>
        <v>1090110</v>
      </c>
      <c r="C32" s="4">
        <v>137232</v>
      </c>
      <c r="D32" s="4">
        <v>98604</v>
      </c>
      <c r="E32" s="4">
        <v>96768</v>
      </c>
      <c r="F32" s="4">
        <v>76068</v>
      </c>
      <c r="G32" s="4">
        <v>63540</v>
      </c>
      <c r="H32" s="4">
        <v>66888</v>
      </c>
      <c r="I32" s="4">
        <v>101322</v>
      </c>
      <c r="J32" s="4">
        <v>112770</v>
      </c>
      <c r="K32" s="4">
        <v>70740</v>
      </c>
      <c r="L32" s="4">
        <v>79434</v>
      </c>
      <c r="M32" s="4">
        <v>86016</v>
      </c>
      <c r="N32" s="4">
        <v>100728</v>
      </c>
    </row>
    <row r="33" spans="1:14" x14ac:dyDescent="0.3">
      <c r="A33" s="5" t="s">
        <v>20</v>
      </c>
      <c r="B33" s="27">
        <f t="shared" si="3"/>
        <v>1124905</v>
      </c>
      <c r="C33" s="8">
        <v>127872</v>
      </c>
      <c r="D33" s="9">
        <v>121644</v>
      </c>
      <c r="E33" s="8">
        <v>103068</v>
      </c>
      <c r="F33" s="8">
        <v>74628</v>
      </c>
      <c r="G33" s="8">
        <v>63000</v>
      </c>
      <c r="H33" s="8">
        <v>72126</v>
      </c>
      <c r="I33" s="8">
        <v>103536</v>
      </c>
      <c r="J33" s="8">
        <v>105763</v>
      </c>
      <c r="K33" s="8">
        <v>75312</v>
      </c>
      <c r="L33" s="4">
        <v>69570</v>
      </c>
      <c r="M33" s="4">
        <v>91944</v>
      </c>
      <c r="N33" s="4">
        <v>116442</v>
      </c>
    </row>
    <row r="34" spans="1:14" x14ac:dyDescent="0.3">
      <c r="A34" s="5" t="s">
        <v>21</v>
      </c>
      <c r="B34" s="27">
        <f t="shared" si="3"/>
        <v>1182924</v>
      </c>
      <c r="C34" s="8">
        <v>165834</v>
      </c>
      <c r="D34" s="9">
        <v>117270</v>
      </c>
      <c r="E34" s="8">
        <v>91404</v>
      </c>
      <c r="F34" s="8">
        <v>76842</v>
      </c>
      <c r="G34" s="8">
        <v>71064</v>
      </c>
      <c r="H34" s="8">
        <v>72810</v>
      </c>
      <c r="I34" s="8">
        <v>113526</v>
      </c>
      <c r="J34" s="8">
        <v>117198</v>
      </c>
      <c r="K34" s="8">
        <v>70308</v>
      </c>
      <c r="L34" s="4">
        <v>81180</v>
      </c>
      <c r="M34" s="4">
        <v>94860</v>
      </c>
      <c r="N34" s="4">
        <v>110628</v>
      </c>
    </row>
    <row r="35" spans="1:14" x14ac:dyDescent="0.3">
      <c r="A35" s="5" t="s">
        <v>32</v>
      </c>
      <c r="B35" s="27">
        <f t="shared" si="3"/>
        <v>1136342</v>
      </c>
      <c r="C35" s="8">
        <v>138528</v>
      </c>
      <c r="D35" s="9">
        <v>101610</v>
      </c>
      <c r="E35" s="8">
        <v>87786</v>
      </c>
      <c r="F35" s="8">
        <v>82386</v>
      </c>
      <c r="G35" s="8">
        <v>70524</v>
      </c>
      <c r="H35" s="8">
        <v>67086</v>
      </c>
      <c r="I35" s="8">
        <v>110988</v>
      </c>
      <c r="J35" s="8">
        <v>122256</v>
      </c>
      <c r="K35" s="8">
        <v>85104</v>
      </c>
      <c r="L35" s="4">
        <v>79958</v>
      </c>
      <c r="M35" s="4">
        <v>91836</v>
      </c>
      <c r="N35" s="4">
        <v>98280</v>
      </c>
    </row>
    <row r="37" spans="1:14" ht="17.25" x14ac:dyDescent="0.3">
      <c r="A37" s="23" t="s">
        <v>28</v>
      </c>
      <c r="B37" s="23"/>
      <c r="C37" s="23"/>
      <c r="D37" s="23"/>
      <c r="E37" s="1"/>
      <c r="F37" s="1"/>
      <c r="L37" s="21" t="s">
        <v>33</v>
      </c>
      <c r="M37" s="21"/>
      <c r="N37" s="21"/>
    </row>
    <row r="38" spans="1:14" x14ac:dyDescent="0.3">
      <c r="A38" s="2" t="s">
        <v>0</v>
      </c>
      <c r="B38" s="2" t="s">
        <v>30</v>
      </c>
      <c r="C38" s="2" t="s">
        <v>3</v>
      </c>
      <c r="D38" s="2" t="s">
        <v>4</v>
      </c>
      <c r="E38" s="2" t="s">
        <v>5</v>
      </c>
      <c r="F38" s="2" t="s">
        <v>6</v>
      </c>
      <c r="G38" s="2" t="s">
        <v>7</v>
      </c>
      <c r="H38" s="2" t="s">
        <v>8</v>
      </c>
      <c r="I38" s="2" t="s">
        <v>9</v>
      </c>
      <c r="J38" s="2" t="s">
        <v>10</v>
      </c>
      <c r="K38" s="2" t="s">
        <v>11</v>
      </c>
      <c r="L38" s="2" t="s">
        <v>12</v>
      </c>
      <c r="M38" s="2" t="s">
        <v>13</v>
      </c>
      <c r="N38" s="2" t="s">
        <v>14</v>
      </c>
    </row>
    <row r="39" spans="1:14" x14ac:dyDescent="0.3">
      <c r="A39" s="3" t="s">
        <v>1</v>
      </c>
      <c r="B39" s="27">
        <f>SUM(C39:N39)</f>
        <v>1472614</v>
      </c>
      <c r="C39" s="4">
        <v>171828</v>
      </c>
      <c r="D39" s="4">
        <v>166051</v>
      </c>
      <c r="E39" s="4">
        <v>138336</v>
      </c>
      <c r="F39" s="4">
        <v>100459</v>
      </c>
      <c r="G39" s="4">
        <v>76942</v>
      </c>
      <c r="H39" s="4">
        <v>67853</v>
      </c>
      <c r="I39" s="4">
        <v>95638</v>
      </c>
      <c r="J39" s="4">
        <v>190030</v>
      </c>
      <c r="K39" s="4">
        <v>114895</v>
      </c>
      <c r="L39" s="4">
        <v>99579</v>
      </c>
      <c r="M39" s="4">
        <v>113527</v>
      </c>
      <c r="N39" s="4">
        <v>137476</v>
      </c>
    </row>
    <row r="40" spans="1:14" x14ac:dyDescent="0.3">
      <c r="A40" s="5" t="s">
        <v>2</v>
      </c>
      <c r="B40" s="27">
        <f t="shared" ref="B40:B44" si="4">SUM(C40:N40)</f>
        <v>1557556</v>
      </c>
      <c r="C40" s="4">
        <v>194004</v>
      </c>
      <c r="D40" s="4">
        <v>177101</v>
      </c>
      <c r="E40" s="4">
        <v>116091</v>
      </c>
      <c r="F40" s="4">
        <v>116924</v>
      </c>
      <c r="G40" s="4">
        <v>92803</v>
      </c>
      <c r="H40" s="4">
        <v>93686</v>
      </c>
      <c r="I40" s="4">
        <v>87812</v>
      </c>
      <c r="J40" s="4">
        <v>168317</v>
      </c>
      <c r="K40" s="13">
        <f>111216+36172</f>
        <v>147388</v>
      </c>
      <c r="L40" s="13">
        <f>75924+33977</f>
        <v>109901</v>
      </c>
      <c r="M40" s="13">
        <f>87120+33069</f>
        <v>120189</v>
      </c>
      <c r="N40" s="13">
        <f>102624+30716</f>
        <v>133340</v>
      </c>
    </row>
    <row r="41" spans="1:14" x14ac:dyDescent="0.3">
      <c r="A41" s="5" t="s">
        <v>18</v>
      </c>
      <c r="B41" s="27">
        <f t="shared" si="4"/>
        <v>1791609</v>
      </c>
      <c r="C41" s="13">
        <f>150528+37209</f>
        <v>187737</v>
      </c>
      <c r="D41" s="13">
        <f>166464+43056</f>
        <v>209520</v>
      </c>
      <c r="E41" s="13">
        <f>23443+124032</f>
        <v>147475</v>
      </c>
      <c r="F41" s="13">
        <f>22371+108960</f>
        <v>131331</v>
      </c>
      <c r="G41" s="13">
        <f>18842+86460</f>
        <v>105302</v>
      </c>
      <c r="H41" s="14">
        <f>82260+34409</f>
        <v>116669</v>
      </c>
      <c r="I41" s="13">
        <f>106656+42164</f>
        <v>148820</v>
      </c>
      <c r="J41" s="13">
        <f>58695+147360</f>
        <v>206055</v>
      </c>
      <c r="K41" s="13">
        <f>120504+46873</f>
        <v>167377</v>
      </c>
      <c r="L41" s="4">
        <v>118049</v>
      </c>
      <c r="M41" s="4">
        <v>117175</v>
      </c>
      <c r="N41" s="4">
        <v>136099</v>
      </c>
    </row>
    <row r="42" spans="1:14" x14ac:dyDescent="0.3">
      <c r="A42" s="5" t="s">
        <v>20</v>
      </c>
      <c r="B42" s="27">
        <f t="shared" si="4"/>
        <v>1878367</v>
      </c>
      <c r="C42" s="8">
        <v>186201</v>
      </c>
      <c r="D42" s="9">
        <v>211428</v>
      </c>
      <c r="E42" s="8">
        <v>131527</v>
      </c>
      <c r="F42" s="8">
        <v>152961</v>
      </c>
      <c r="G42" s="8">
        <v>112003</v>
      </c>
      <c r="H42" s="8">
        <v>127706</v>
      </c>
      <c r="I42" s="8">
        <v>173842</v>
      </c>
      <c r="J42" s="8">
        <v>221009</v>
      </c>
      <c r="K42" s="8">
        <v>188686</v>
      </c>
      <c r="L42" s="4">
        <v>107816</v>
      </c>
      <c r="M42" s="4">
        <v>114828</v>
      </c>
      <c r="N42" s="4">
        <v>150360</v>
      </c>
    </row>
    <row r="43" spans="1:14" x14ac:dyDescent="0.3">
      <c r="A43" s="5" t="s">
        <v>21</v>
      </c>
      <c r="B43" s="27">
        <f t="shared" si="4"/>
        <v>1834376</v>
      </c>
      <c r="C43" s="8">
        <v>174718</v>
      </c>
      <c r="D43" s="9">
        <v>206165</v>
      </c>
      <c r="E43" s="8">
        <v>154909</v>
      </c>
      <c r="F43" s="8">
        <v>147175</v>
      </c>
      <c r="G43" s="8">
        <v>114138</v>
      </c>
      <c r="H43" s="8">
        <v>103337</v>
      </c>
      <c r="I43" s="8">
        <v>140937</v>
      </c>
      <c r="J43" s="8">
        <v>274106</v>
      </c>
      <c r="K43" s="8">
        <v>174142</v>
      </c>
      <c r="L43" s="4">
        <v>97692</v>
      </c>
      <c r="M43" s="4">
        <v>105784</v>
      </c>
      <c r="N43" s="4">
        <v>141273</v>
      </c>
    </row>
    <row r="44" spans="1:14" x14ac:dyDescent="0.3">
      <c r="A44" s="5" t="s">
        <v>32</v>
      </c>
      <c r="B44" s="27">
        <f t="shared" si="4"/>
        <v>1655504</v>
      </c>
      <c r="C44" s="8">
        <v>167128</v>
      </c>
      <c r="D44" s="9">
        <v>167809</v>
      </c>
      <c r="E44" s="8">
        <v>120823</v>
      </c>
      <c r="F44" s="8">
        <v>121051</v>
      </c>
      <c r="G44" s="8">
        <v>93182</v>
      </c>
      <c r="H44" s="8">
        <v>113935</v>
      </c>
      <c r="I44" s="8">
        <v>122970</v>
      </c>
      <c r="J44" s="8">
        <v>211181</v>
      </c>
      <c r="K44" s="8">
        <v>154069</v>
      </c>
      <c r="L44" s="4">
        <v>114499</v>
      </c>
      <c r="M44" s="4">
        <v>113669</v>
      </c>
      <c r="N44" s="4">
        <v>155188</v>
      </c>
    </row>
    <row r="45" spans="1:14" x14ac:dyDescent="0.3">
      <c r="A45" s="28"/>
      <c r="B45" s="26"/>
    </row>
    <row r="46" spans="1:14" s="6" customFormat="1" ht="51" customHeight="1" x14ac:dyDescent="0.3">
      <c r="A46" s="24" t="s">
        <v>31</v>
      </c>
      <c r="B46" s="24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</row>
  </sheetData>
  <mergeCells count="11">
    <mergeCell ref="A28:D28"/>
    <mergeCell ref="L28:N28"/>
    <mergeCell ref="A37:D37"/>
    <mergeCell ref="L37:N37"/>
    <mergeCell ref="A46:N46"/>
    <mergeCell ref="L1:N1"/>
    <mergeCell ref="A10:D10"/>
    <mergeCell ref="L10:N10"/>
    <mergeCell ref="A19:D19"/>
    <mergeCell ref="L19:N19"/>
    <mergeCell ref="A1:D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>
      <selection activeCell="A17" sqref="A17:C17"/>
    </sheetView>
  </sheetViews>
  <sheetFormatPr defaultRowHeight="16.5" x14ac:dyDescent="0.3"/>
  <cols>
    <col min="1" max="13" width="10.125" customWidth="1"/>
  </cols>
  <sheetData>
    <row r="1" spans="1:13" ht="24" customHeight="1" x14ac:dyDescent="0.3">
      <c r="A1" s="22" t="s">
        <v>15</v>
      </c>
      <c r="B1" s="22"/>
      <c r="C1" s="22"/>
      <c r="D1" s="1"/>
      <c r="E1" s="1"/>
      <c r="K1" s="21" t="s">
        <v>23</v>
      </c>
      <c r="L1" s="21"/>
      <c r="M1" s="21"/>
    </row>
    <row r="2" spans="1:13" x14ac:dyDescent="0.3">
      <c r="A2" s="2" t="s">
        <v>0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</row>
    <row r="3" spans="1:13" x14ac:dyDescent="0.3">
      <c r="A3" s="3" t="s">
        <v>1</v>
      </c>
      <c r="B3" s="4">
        <v>904</v>
      </c>
      <c r="C3" s="4">
        <v>1291</v>
      </c>
      <c r="D3" s="4">
        <v>681</v>
      </c>
      <c r="E3" s="4">
        <v>1154</v>
      </c>
      <c r="F3" s="4">
        <v>646</v>
      </c>
      <c r="G3" s="4">
        <v>731</v>
      </c>
      <c r="H3" s="4">
        <v>916</v>
      </c>
      <c r="I3" s="4">
        <v>1189</v>
      </c>
      <c r="J3" s="4">
        <v>757</v>
      </c>
      <c r="K3" s="4">
        <v>705</v>
      </c>
      <c r="L3" s="4">
        <v>897</v>
      </c>
      <c r="M3" s="4">
        <v>777</v>
      </c>
    </row>
    <row r="4" spans="1:13" x14ac:dyDescent="0.3">
      <c r="A4" s="5" t="s">
        <v>2</v>
      </c>
      <c r="B4" s="4">
        <v>537</v>
      </c>
      <c r="C4" s="4">
        <v>683</v>
      </c>
      <c r="D4" s="4">
        <v>595</v>
      </c>
      <c r="E4" s="4">
        <v>812</v>
      </c>
      <c r="F4" s="4">
        <v>897</v>
      </c>
      <c r="G4" s="4">
        <v>642</v>
      </c>
      <c r="H4" s="4">
        <v>427</v>
      </c>
      <c r="I4" s="4">
        <v>968</v>
      </c>
      <c r="J4" s="4">
        <v>821</v>
      </c>
      <c r="K4" s="10">
        <v>699</v>
      </c>
      <c r="L4" s="10">
        <v>955</v>
      </c>
      <c r="M4" s="10">
        <v>787</v>
      </c>
    </row>
    <row r="5" spans="1:13" x14ac:dyDescent="0.3">
      <c r="A5" s="5" t="s">
        <v>19</v>
      </c>
      <c r="B5" s="10">
        <v>1477.5</v>
      </c>
      <c r="C5" s="10">
        <v>1612.5</v>
      </c>
      <c r="D5" s="10">
        <v>2275</v>
      </c>
      <c r="E5" s="11">
        <v>2522.5</v>
      </c>
      <c r="F5" s="10">
        <v>1940</v>
      </c>
      <c r="G5" s="10">
        <v>2392.5</v>
      </c>
      <c r="H5" s="10">
        <v>2237.5</v>
      </c>
      <c r="I5" s="10">
        <v>2697.5</v>
      </c>
      <c r="J5" s="10">
        <v>1870</v>
      </c>
      <c r="K5" s="4">
        <v>2435</v>
      </c>
      <c r="L5" s="4">
        <v>2357</v>
      </c>
      <c r="M5" s="4">
        <v>573</v>
      </c>
    </row>
    <row r="6" spans="1:13" x14ac:dyDescent="0.3">
      <c r="A6" s="5" t="s">
        <v>20</v>
      </c>
      <c r="B6" s="8">
        <v>1792</v>
      </c>
      <c r="C6" s="9">
        <v>2195</v>
      </c>
      <c r="D6" s="8">
        <v>2227</v>
      </c>
      <c r="E6" s="8">
        <v>2880</v>
      </c>
      <c r="F6" s="8">
        <v>1810</v>
      </c>
      <c r="G6" s="8">
        <v>2767</v>
      </c>
      <c r="H6" s="8">
        <v>2147</v>
      </c>
      <c r="I6" s="8">
        <v>1860</v>
      </c>
      <c r="J6" s="8">
        <v>1492</v>
      </c>
      <c r="K6" s="4">
        <v>1215</v>
      </c>
      <c r="L6" s="4">
        <v>1895</v>
      </c>
      <c r="M6" s="4">
        <v>1580</v>
      </c>
    </row>
    <row r="7" spans="1:13" x14ac:dyDescent="0.3">
      <c r="A7" s="5" t="s">
        <v>21</v>
      </c>
      <c r="B7" s="8">
        <v>1620</v>
      </c>
      <c r="C7" s="9">
        <v>2082</v>
      </c>
      <c r="D7" s="8">
        <v>2587</v>
      </c>
      <c r="E7" s="8">
        <v>3167</v>
      </c>
      <c r="F7" s="8">
        <v>2410</v>
      </c>
      <c r="G7" s="8">
        <v>2410</v>
      </c>
      <c r="H7" s="8">
        <v>2272</v>
      </c>
      <c r="I7" s="8">
        <v>2450</v>
      </c>
      <c r="J7" s="8">
        <v>3365</v>
      </c>
      <c r="K7" s="4" t="s">
        <v>22</v>
      </c>
      <c r="L7" s="4" t="s">
        <v>22</v>
      </c>
      <c r="M7" s="4" t="s">
        <v>22</v>
      </c>
    </row>
    <row r="9" spans="1:13" ht="18" customHeight="1" x14ac:dyDescent="0.3">
      <c r="A9" s="22" t="s">
        <v>16</v>
      </c>
      <c r="B9" s="22"/>
      <c r="C9" s="22"/>
      <c r="D9" s="1"/>
      <c r="E9" s="1"/>
      <c r="K9" s="21" t="s">
        <v>23</v>
      </c>
      <c r="L9" s="21"/>
      <c r="M9" s="21"/>
    </row>
    <row r="10" spans="1:13" x14ac:dyDescent="0.3">
      <c r="A10" s="2" t="s">
        <v>0</v>
      </c>
      <c r="B10" s="2" t="s">
        <v>3</v>
      </c>
      <c r="C10" s="2" t="s">
        <v>4</v>
      </c>
      <c r="D10" s="2" t="s">
        <v>5</v>
      </c>
      <c r="E10" s="2" t="s">
        <v>6</v>
      </c>
      <c r="F10" s="2" t="s">
        <v>7</v>
      </c>
      <c r="G10" s="2" t="s">
        <v>8</v>
      </c>
      <c r="H10" s="2" t="s">
        <v>9</v>
      </c>
      <c r="I10" s="2" t="s">
        <v>10</v>
      </c>
      <c r="J10" s="2" t="s">
        <v>11</v>
      </c>
      <c r="K10" s="2" t="s">
        <v>12</v>
      </c>
      <c r="L10" s="2" t="s">
        <v>13</v>
      </c>
      <c r="M10" s="2" t="s">
        <v>14</v>
      </c>
    </row>
    <row r="11" spans="1:13" x14ac:dyDescent="0.3">
      <c r="A11" s="3" t="s">
        <v>1</v>
      </c>
      <c r="B11" s="4">
        <v>136</v>
      </c>
      <c r="C11" s="4">
        <v>136</v>
      </c>
      <c r="D11" s="4">
        <v>137</v>
      </c>
      <c r="E11" s="4">
        <v>104</v>
      </c>
      <c r="F11" s="4">
        <v>100</v>
      </c>
      <c r="G11" s="4">
        <v>129</v>
      </c>
      <c r="H11" s="4">
        <v>147</v>
      </c>
      <c r="I11" s="4">
        <v>140</v>
      </c>
      <c r="J11" s="4">
        <v>140</v>
      </c>
      <c r="K11" s="4">
        <v>156</v>
      </c>
      <c r="L11" s="4">
        <v>177</v>
      </c>
      <c r="M11" s="4">
        <v>158</v>
      </c>
    </row>
    <row r="12" spans="1:13" x14ac:dyDescent="0.3">
      <c r="A12" s="5" t="s">
        <v>2</v>
      </c>
      <c r="B12" s="4">
        <v>161</v>
      </c>
      <c r="C12" s="4">
        <v>142</v>
      </c>
      <c r="D12" s="4">
        <v>155</v>
      </c>
      <c r="E12" s="4">
        <v>148</v>
      </c>
      <c r="F12" s="4">
        <v>148</v>
      </c>
      <c r="G12" s="4">
        <v>119</v>
      </c>
      <c r="H12" s="4">
        <v>194</v>
      </c>
      <c r="I12" s="4">
        <v>172</v>
      </c>
      <c r="J12" s="4">
        <v>2744</v>
      </c>
      <c r="K12" s="4">
        <v>3861</v>
      </c>
      <c r="L12" s="4">
        <v>4056</v>
      </c>
      <c r="M12" s="4">
        <v>4221</v>
      </c>
    </row>
    <row r="13" spans="1:13" x14ac:dyDescent="0.3">
      <c r="A13" s="5" t="s">
        <v>18</v>
      </c>
      <c r="B13" s="4">
        <v>5587</v>
      </c>
      <c r="C13" s="4">
        <v>4886</v>
      </c>
      <c r="D13" s="4">
        <v>5351</v>
      </c>
      <c r="E13" s="4">
        <v>3822</v>
      </c>
      <c r="F13" s="4">
        <v>2930</v>
      </c>
      <c r="G13" s="4">
        <v>2590</v>
      </c>
      <c r="H13" s="4">
        <v>2782</v>
      </c>
      <c r="I13" s="4">
        <v>2847</v>
      </c>
      <c r="J13" s="4">
        <v>2632</v>
      </c>
      <c r="K13" s="4">
        <v>3701</v>
      </c>
      <c r="L13" s="4">
        <v>4227</v>
      </c>
      <c r="M13" s="4">
        <v>3862</v>
      </c>
    </row>
    <row r="14" spans="1:13" x14ac:dyDescent="0.3">
      <c r="A14" s="5" t="s">
        <v>20</v>
      </c>
      <c r="B14" s="8">
        <v>3900</v>
      </c>
      <c r="C14" s="9">
        <v>4379</v>
      </c>
      <c r="D14" s="8">
        <v>4754</v>
      </c>
      <c r="E14" s="8">
        <v>3378</v>
      </c>
      <c r="F14" s="8">
        <v>2855</v>
      </c>
      <c r="G14" s="8">
        <v>2244</v>
      </c>
      <c r="H14" s="8">
        <v>2340</v>
      </c>
      <c r="I14" s="8">
        <v>3187</v>
      </c>
      <c r="J14" s="8">
        <v>3150</v>
      </c>
      <c r="K14" s="4">
        <v>2503</v>
      </c>
      <c r="L14" s="4">
        <v>4874</v>
      </c>
      <c r="M14" s="4">
        <v>4191</v>
      </c>
    </row>
    <row r="15" spans="1:13" x14ac:dyDescent="0.3">
      <c r="A15" s="5" t="s">
        <v>21</v>
      </c>
      <c r="B15" s="8">
        <v>6806</v>
      </c>
      <c r="C15" s="9">
        <v>6876</v>
      </c>
      <c r="D15" s="8">
        <v>4918</v>
      </c>
      <c r="E15" s="8">
        <v>4168</v>
      </c>
      <c r="F15" s="8">
        <v>3570</v>
      </c>
      <c r="G15" s="8">
        <v>3133</v>
      </c>
      <c r="H15" s="8">
        <v>3186</v>
      </c>
      <c r="I15" s="8">
        <v>3507</v>
      </c>
      <c r="J15" s="8">
        <v>2550</v>
      </c>
      <c r="K15" s="4">
        <v>4246</v>
      </c>
      <c r="L15" s="4">
        <v>4029</v>
      </c>
      <c r="M15" s="4">
        <v>3299</v>
      </c>
    </row>
    <row r="17" spans="1:13" ht="17.25" x14ac:dyDescent="0.3">
      <c r="A17" s="23" t="s">
        <v>29</v>
      </c>
      <c r="B17" s="23"/>
      <c r="C17" s="23"/>
      <c r="D17" s="1"/>
      <c r="E17" s="1"/>
      <c r="K17" s="21" t="s">
        <v>23</v>
      </c>
      <c r="L17" s="21"/>
      <c r="M17" s="21"/>
    </row>
    <row r="18" spans="1:13" x14ac:dyDescent="0.3">
      <c r="A18" s="2" t="s">
        <v>0</v>
      </c>
      <c r="B18" s="2" t="s">
        <v>3</v>
      </c>
      <c r="C18" s="2" t="s">
        <v>4</v>
      </c>
      <c r="D18" s="2" t="s">
        <v>5</v>
      </c>
      <c r="E18" s="2" t="s">
        <v>6</v>
      </c>
      <c r="F18" s="2" t="s">
        <v>7</v>
      </c>
      <c r="G18" s="2" t="s">
        <v>8</v>
      </c>
      <c r="H18" s="2" t="s">
        <v>9</v>
      </c>
      <c r="I18" s="2" t="s">
        <v>10</v>
      </c>
      <c r="J18" s="2" t="s">
        <v>11</v>
      </c>
      <c r="K18" s="2" t="s">
        <v>12</v>
      </c>
      <c r="L18" s="2" t="s">
        <v>13</v>
      </c>
      <c r="M18" s="2" t="s">
        <v>14</v>
      </c>
    </row>
    <row r="19" spans="1:13" x14ac:dyDescent="0.3">
      <c r="A19" s="3" t="s">
        <v>1</v>
      </c>
      <c r="B19" s="4">
        <v>176</v>
      </c>
      <c r="C19" s="4">
        <v>111</v>
      </c>
      <c r="D19" s="4">
        <v>130</v>
      </c>
      <c r="E19" s="4">
        <v>147</v>
      </c>
      <c r="F19" s="4">
        <v>78</v>
      </c>
      <c r="G19" s="4">
        <v>117</v>
      </c>
      <c r="H19" s="4">
        <v>126</v>
      </c>
      <c r="I19" s="4">
        <v>214</v>
      </c>
      <c r="J19" s="4">
        <v>127</v>
      </c>
      <c r="K19" s="4">
        <v>130</v>
      </c>
      <c r="L19" s="4">
        <v>167</v>
      </c>
      <c r="M19" s="4">
        <v>160</v>
      </c>
    </row>
    <row r="20" spans="1:13" x14ac:dyDescent="0.3">
      <c r="A20" s="5" t="s">
        <v>2</v>
      </c>
      <c r="B20" s="4">
        <v>147</v>
      </c>
      <c r="C20" s="4">
        <v>97</v>
      </c>
      <c r="D20" s="4">
        <v>112</v>
      </c>
      <c r="E20" s="4">
        <v>164</v>
      </c>
      <c r="F20" s="4">
        <v>114</v>
      </c>
      <c r="G20" s="4">
        <v>98</v>
      </c>
      <c r="H20" s="4">
        <v>124</v>
      </c>
      <c r="I20" s="4">
        <v>143</v>
      </c>
      <c r="J20" s="4">
        <v>135</v>
      </c>
      <c r="K20" s="4">
        <v>134</v>
      </c>
      <c r="L20" s="4">
        <v>222</v>
      </c>
      <c r="M20" s="4">
        <v>187</v>
      </c>
    </row>
    <row r="21" spans="1:13" x14ac:dyDescent="0.3">
      <c r="A21" s="5" t="s">
        <v>18</v>
      </c>
      <c r="B21" s="4">
        <v>189</v>
      </c>
      <c r="C21" s="4">
        <v>131</v>
      </c>
      <c r="D21" s="4">
        <v>99</v>
      </c>
      <c r="E21" s="4">
        <v>176</v>
      </c>
      <c r="F21" s="4">
        <v>156</v>
      </c>
      <c r="G21" s="4">
        <v>173</v>
      </c>
      <c r="H21" s="4">
        <v>130</v>
      </c>
      <c r="I21" s="4">
        <v>178</v>
      </c>
      <c r="J21" s="4">
        <v>126</v>
      </c>
      <c r="K21" s="4">
        <v>170</v>
      </c>
      <c r="L21" s="4">
        <v>189</v>
      </c>
      <c r="M21" s="4">
        <v>138</v>
      </c>
    </row>
    <row r="22" spans="1:13" x14ac:dyDescent="0.3">
      <c r="A22" s="5" t="s">
        <v>20</v>
      </c>
      <c r="B22" s="8">
        <v>159</v>
      </c>
      <c r="C22" s="9">
        <v>180</v>
      </c>
      <c r="D22" s="8">
        <v>99</v>
      </c>
      <c r="E22" s="8">
        <v>175</v>
      </c>
      <c r="F22" s="8">
        <v>144</v>
      </c>
      <c r="G22" s="8">
        <v>155</v>
      </c>
      <c r="H22" s="8">
        <v>158</v>
      </c>
      <c r="I22" s="8">
        <v>174</v>
      </c>
      <c r="J22" s="8">
        <v>164</v>
      </c>
      <c r="K22" s="4">
        <v>114</v>
      </c>
      <c r="L22" s="4">
        <v>182</v>
      </c>
      <c r="M22" s="4">
        <v>111</v>
      </c>
    </row>
    <row r="23" spans="1:13" x14ac:dyDescent="0.3">
      <c r="A23" s="5" t="s">
        <v>21</v>
      </c>
      <c r="B23" s="8">
        <v>174</v>
      </c>
      <c r="C23" s="9">
        <v>137</v>
      </c>
      <c r="D23" s="8">
        <v>98</v>
      </c>
      <c r="E23" s="8">
        <v>202</v>
      </c>
      <c r="F23" s="8">
        <v>158</v>
      </c>
      <c r="G23" s="8">
        <v>141</v>
      </c>
      <c r="H23" s="8">
        <v>184</v>
      </c>
      <c r="I23" s="8">
        <v>167</v>
      </c>
      <c r="J23" s="8">
        <v>160</v>
      </c>
      <c r="K23" s="4">
        <v>135</v>
      </c>
      <c r="L23" s="4">
        <v>154</v>
      </c>
      <c r="M23" s="4">
        <v>116</v>
      </c>
    </row>
    <row r="25" spans="1:13" ht="17.25" x14ac:dyDescent="0.3">
      <c r="A25" s="23" t="s">
        <v>27</v>
      </c>
      <c r="B25" s="23"/>
      <c r="C25" s="23"/>
      <c r="D25" s="1"/>
      <c r="E25" s="1"/>
      <c r="K25" s="21" t="s">
        <v>23</v>
      </c>
      <c r="L25" s="21"/>
      <c r="M25" s="21"/>
    </row>
    <row r="26" spans="1:13" x14ac:dyDescent="0.3">
      <c r="A26" s="2" t="s">
        <v>0</v>
      </c>
      <c r="B26" s="2" t="s">
        <v>3</v>
      </c>
      <c r="C26" s="2" t="s">
        <v>4</v>
      </c>
      <c r="D26" s="2" t="s">
        <v>5</v>
      </c>
      <c r="E26" s="2" t="s">
        <v>6</v>
      </c>
      <c r="F26" s="2" t="s">
        <v>7</v>
      </c>
      <c r="G26" s="2" t="s">
        <v>8</v>
      </c>
      <c r="H26" s="2" t="s">
        <v>9</v>
      </c>
      <c r="I26" s="2" t="s">
        <v>10</v>
      </c>
      <c r="J26" s="2" t="s">
        <v>11</v>
      </c>
      <c r="K26" s="2" t="s">
        <v>12</v>
      </c>
      <c r="L26" s="2" t="s">
        <v>13</v>
      </c>
      <c r="M26" s="2" t="s">
        <v>14</v>
      </c>
    </row>
    <row r="27" spans="1:13" x14ac:dyDescent="0.3">
      <c r="A27" s="3" t="s">
        <v>1</v>
      </c>
      <c r="B27" s="4">
        <v>257</v>
      </c>
      <c r="C27" s="4">
        <v>509</v>
      </c>
      <c r="D27" s="4">
        <v>509</v>
      </c>
      <c r="E27" s="4">
        <v>509</v>
      </c>
      <c r="F27" s="4">
        <v>223</v>
      </c>
      <c r="G27" s="4">
        <v>223</v>
      </c>
      <c r="H27" s="4">
        <v>473</v>
      </c>
      <c r="I27" s="4">
        <v>593</v>
      </c>
      <c r="J27" s="4">
        <v>399</v>
      </c>
      <c r="K27" s="4">
        <v>595</v>
      </c>
      <c r="L27" s="4">
        <v>477</v>
      </c>
      <c r="M27" s="4">
        <v>260</v>
      </c>
    </row>
    <row r="28" spans="1:13" x14ac:dyDescent="0.3">
      <c r="A28" s="5" t="s">
        <v>2</v>
      </c>
      <c r="B28" s="4">
        <v>481</v>
      </c>
      <c r="C28" s="4">
        <v>218</v>
      </c>
      <c r="D28" s="4">
        <v>475</v>
      </c>
      <c r="E28" s="4">
        <v>550</v>
      </c>
      <c r="F28" s="4">
        <v>471</v>
      </c>
      <c r="G28" s="4">
        <v>286</v>
      </c>
      <c r="H28" s="4">
        <v>442</v>
      </c>
      <c r="I28" s="4">
        <v>467</v>
      </c>
      <c r="J28" s="4">
        <v>695</v>
      </c>
      <c r="K28" s="4">
        <v>609</v>
      </c>
      <c r="L28" s="4">
        <v>658</v>
      </c>
      <c r="M28" s="4">
        <v>381</v>
      </c>
    </row>
    <row r="29" spans="1:13" x14ac:dyDescent="0.3">
      <c r="A29" s="5" t="s">
        <v>18</v>
      </c>
      <c r="B29" s="4">
        <v>444</v>
      </c>
      <c r="C29" s="4">
        <v>371</v>
      </c>
      <c r="D29" s="4">
        <v>489</v>
      </c>
      <c r="E29" s="4">
        <v>699</v>
      </c>
      <c r="F29" s="4">
        <v>591</v>
      </c>
      <c r="G29" s="4">
        <v>624</v>
      </c>
      <c r="H29" s="4">
        <v>544</v>
      </c>
      <c r="I29" s="4">
        <v>715</v>
      </c>
      <c r="J29" s="4">
        <v>451</v>
      </c>
      <c r="K29" s="4">
        <v>654</v>
      </c>
      <c r="L29" s="4">
        <v>477</v>
      </c>
      <c r="M29" s="4">
        <v>355</v>
      </c>
    </row>
    <row r="30" spans="1:13" x14ac:dyDescent="0.3">
      <c r="A30" s="5" t="s">
        <v>20</v>
      </c>
      <c r="B30" s="8">
        <v>497</v>
      </c>
      <c r="C30" s="9">
        <v>491</v>
      </c>
      <c r="D30" s="8">
        <v>542</v>
      </c>
      <c r="E30" s="8">
        <v>646</v>
      </c>
      <c r="F30" s="8">
        <v>626</v>
      </c>
      <c r="G30" s="8">
        <v>654</v>
      </c>
      <c r="H30" s="8">
        <v>624</v>
      </c>
      <c r="I30" s="8">
        <v>612</v>
      </c>
      <c r="J30" s="8">
        <v>530</v>
      </c>
      <c r="K30" s="4">
        <v>510</v>
      </c>
      <c r="L30" s="4">
        <v>532</v>
      </c>
      <c r="M30" s="4">
        <v>406</v>
      </c>
    </row>
    <row r="31" spans="1:13" x14ac:dyDescent="0.3">
      <c r="A31" s="5" t="s">
        <v>21</v>
      </c>
      <c r="B31" s="8">
        <v>512</v>
      </c>
      <c r="C31" s="9">
        <v>341</v>
      </c>
      <c r="D31" s="8">
        <v>418</v>
      </c>
      <c r="E31" s="8">
        <v>679</v>
      </c>
      <c r="F31" s="8">
        <v>544</v>
      </c>
      <c r="G31" s="8">
        <v>461</v>
      </c>
      <c r="H31" s="8">
        <v>583</v>
      </c>
      <c r="I31" s="8">
        <v>618</v>
      </c>
      <c r="J31" s="8">
        <v>420</v>
      </c>
      <c r="K31" s="4">
        <v>603</v>
      </c>
      <c r="L31" s="4">
        <v>620</v>
      </c>
      <c r="M31" s="4">
        <v>385</v>
      </c>
    </row>
    <row r="33" spans="1:13" ht="17.25" x14ac:dyDescent="0.3">
      <c r="A33" s="23" t="s">
        <v>28</v>
      </c>
      <c r="B33" s="23"/>
      <c r="C33" s="23"/>
      <c r="D33" s="1"/>
      <c r="E33" s="1"/>
      <c r="K33" s="21" t="s">
        <v>23</v>
      </c>
      <c r="L33" s="21"/>
      <c r="M33" s="21"/>
    </row>
    <row r="34" spans="1:13" x14ac:dyDescent="0.3">
      <c r="A34" s="2" t="s">
        <v>0</v>
      </c>
      <c r="B34" s="2" t="s">
        <v>3</v>
      </c>
      <c r="C34" s="2" t="s">
        <v>4</v>
      </c>
      <c r="D34" s="2" t="s">
        <v>5</v>
      </c>
      <c r="E34" s="2" t="s">
        <v>6</v>
      </c>
      <c r="F34" s="2" t="s">
        <v>7</v>
      </c>
      <c r="G34" s="2" t="s">
        <v>8</v>
      </c>
      <c r="H34" s="2" t="s">
        <v>9</v>
      </c>
      <c r="I34" s="2" t="s">
        <v>10</v>
      </c>
      <c r="J34" s="2" t="s">
        <v>11</v>
      </c>
      <c r="K34" s="2" t="s">
        <v>12</v>
      </c>
      <c r="L34" s="2" t="s">
        <v>13</v>
      </c>
      <c r="M34" s="2" t="s">
        <v>14</v>
      </c>
    </row>
    <row r="35" spans="1:13" x14ac:dyDescent="0.3">
      <c r="A35" s="3" t="s">
        <v>1</v>
      </c>
      <c r="B35" s="4">
        <v>235</v>
      </c>
      <c r="C35" s="4">
        <v>208</v>
      </c>
      <c r="D35" s="4">
        <v>155</v>
      </c>
      <c r="E35" s="4">
        <v>183</v>
      </c>
      <c r="F35" s="4">
        <v>95</v>
      </c>
      <c r="G35" s="4">
        <v>134</v>
      </c>
      <c r="H35" s="4">
        <v>175</v>
      </c>
      <c r="I35" s="4">
        <v>287</v>
      </c>
      <c r="J35" s="4">
        <v>203</v>
      </c>
      <c r="K35" s="4">
        <v>161</v>
      </c>
      <c r="L35" s="4">
        <v>232</v>
      </c>
      <c r="M35" s="4">
        <v>170</v>
      </c>
    </row>
    <row r="36" spans="1:13" x14ac:dyDescent="0.3">
      <c r="A36" s="5" t="s">
        <v>2</v>
      </c>
      <c r="B36" s="4">
        <v>176</v>
      </c>
      <c r="C36" s="4">
        <v>161</v>
      </c>
      <c r="D36" s="4">
        <v>129</v>
      </c>
      <c r="E36" s="4">
        <v>160</v>
      </c>
      <c r="F36" s="4">
        <v>228</v>
      </c>
      <c r="G36" s="4">
        <v>173</v>
      </c>
      <c r="H36" s="4">
        <v>170</v>
      </c>
      <c r="I36" s="4">
        <v>263</v>
      </c>
      <c r="J36" s="4">
        <v>285</v>
      </c>
      <c r="K36" s="13">
        <v>164</v>
      </c>
      <c r="L36" s="13">
        <v>215</v>
      </c>
      <c r="M36" s="13">
        <v>121</v>
      </c>
    </row>
    <row r="37" spans="1:13" x14ac:dyDescent="0.3">
      <c r="A37" s="5" t="s">
        <v>18</v>
      </c>
      <c r="B37" s="13">
        <v>207</v>
      </c>
      <c r="C37" s="13">
        <v>226</v>
      </c>
      <c r="D37" s="13">
        <v>115</v>
      </c>
      <c r="E37" s="13">
        <v>191</v>
      </c>
      <c r="F37" s="13">
        <v>207</v>
      </c>
      <c r="G37" s="14">
        <v>257</v>
      </c>
      <c r="H37" s="13">
        <v>271</v>
      </c>
      <c r="I37" s="13">
        <v>268</v>
      </c>
      <c r="J37" s="13">
        <v>203</v>
      </c>
      <c r="K37" s="4">
        <v>217</v>
      </c>
      <c r="L37" s="4">
        <v>155</v>
      </c>
      <c r="M37" s="4">
        <v>140</v>
      </c>
    </row>
    <row r="38" spans="1:13" x14ac:dyDescent="0.3">
      <c r="A38" s="5" t="s">
        <v>20</v>
      </c>
      <c r="B38" s="8">
        <v>242</v>
      </c>
      <c r="C38" s="9">
        <v>198</v>
      </c>
      <c r="D38" s="8">
        <v>148</v>
      </c>
      <c r="E38" s="8">
        <v>252</v>
      </c>
      <c r="F38" s="8">
        <v>228</v>
      </c>
      <c r="G38" s="8">
        <v>226</v>
      </c>
      <c r="H38" s="8">
        <v>232</v>
      </c>
      <c r="I38" s="8">
        <v>319</v>
      </c>
      <c r="J38" s="8">
        <v>223</v>
      </c>
      <c r="K38" s="4">
        <v>141</v>
      </c>
      <c r="L38" s="4">
        <v>152</v>
      </c>
      <c r="M38" s="4">
        <v>162</v>
      </c>
    </row>
    <row r="39" spans="1:13" x14ac:dyDescent="0.3">
      <c r="A39" s="5" t="s">
        <v>21</v>
      </c>
      <c r="B39" s="8">
        <v>166</v>
      </c>
      <c r="C39" s="9">
        <v>127</v>
      </c>
      <c r="D39" s="8">
        <v>150</v>
      </c>
      <c r="E39" s="8">
        <v>186</v>
      </c>
      <c r="F39" s="8">
        <v>178</v>
      </c>
      <c r="G39" s="8">
        <v>138</v>
      </c>
      <c r="H39" s="8">
        <v>212</v>
      </c>
      <c r="I39" s="8">
        <v>249</v>
      </c>
      <c r="J39" s="8">
        <v>150</v>
      </c>
      <c r="K39" s="4">
        <v>161</v>
      </c>
      <c r="L39" s="4">
        <v>138</v>
      </c>
      <c r="M39" s="4">
        <v>113</v>
      </c>
    </row>
    <row r="41" spans="1:13" s="6" customFormat="1" ht="51" customHeight="1" x14ac:dyDescent="0.3">
      <c r="A41" s="24" t="s">
        <v>24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</row>
  </sheetData>
  <mergeCells count="11">
    <mergeCell ref="A25:C25"/>
    <mergeCell ref="K25:M25"/>
    <mergeCell ref="A33:C33"/>
    <mergeCell ref="K33:M33"/>
    <mergeCell ref="A41:M41"/>
    <mergeCell ref="A1:C1"/>
    <mergeCell ref="K1:M1"/>
    <mergeCell ref="A9:C9"/>
    <mergeCell ref="K9:M9"/>
    <mergeCell ref="A17:C17"/>
    <mergeCell ref="K17:M17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P22" sqref="P22"/>
    </sheetView>
  </sheetViews>
  <sheetFormatPr defaultRowHeight="16.5" x14ac:dyDescent="0.3"/>
  <cols>
    <col min="1" max="13" width="10.125" customWidth="1"/>
  </cols>
  <sheetData>
    <row r="1" spans="1:13" ht="24" customHeight="1" x14ac:dyDescent="0.3">
      <c r="A1" s="22" t="s">
        <v>15</v>
      </c>
      <c r="B1" s="22"/>
      <c r="C1" s="22"/>
      <c r="D1" s="1"/>
      <c r="E1" s="1"/>
      <c r="K1" s="21" t="s">
        <v>25</v>
      </c>
      <c r="L1" s="21"/>
      <c r="M1" s="21"/>
    </row>
    <row r="2" spans="1:13" x14ac:dyDescent="0.3">
      <c r="A2" s="2" t="s">
        <v>0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</row>
    <row r="3" spans="1:13" x14ac:dyDescent="0.3">
      <c r="A3" s="5" t="s">
        <v>2</v>
      </c>
      <c r="B3" s="15">
        <v>2517</v>
      </c>
      <c r="C3" s="15">
        <v>2215</v>
      </c>
      <c r="D3" s="15">
        <v>4014</v>
      </c>
      <c r="E3" s="15">
        <v>2932</v>
      </c>
      <c r="F3" s="15">
        <v>3753</v>
      </c>
      <c r="G3" s="15">
        <v>3567</v>
      </c>
      <c r="H3" s="15">
        <v>4843</v>
      </c>
      <c r="I3" s="15">
        <v>2127</v>
      </c>
      <c r="J3" s="15">
        <v>5239</v>
      </c>
      <c r="K3" s="12">
        <v>3626</v>
      </c>
      <c r="L3" s="12">
        <v>2857</v>
      </c>
      <c r="M3" s="12">
        <v>3956</v>
      </c>
    </row>
    <row r="4" spans="1:13" x14ac:dyDescent="0.3">
      <c r="A4" s="5" t="s">
        <v>19</v>
      </c>
      <c r="B4" s="12">
        <v>3521</v>
      </c>
      <c r="C4" s="12">
        <v>2568</v>
      </c>
      <c r="D4" s="12">
        <v>2983</v>
      </c>
      <c r="E4" s="12">
        <v>3972</v>
      </c>
      <c r="F4" s="12">
        <v>3869</v>
      </c>
      <c r="G4" s="12">
        <v>3981</v>
      </c>
      <c r="H4" s="12">
        <v>3903</v>
      </c>
      <c r="I4" s="12">
        <v>3820</v>
      </c>
      <c r="J4" s="12">
        <v>5614</v>
      </c>
      <c r="K4" s="16">
        <v>4063</v>
      </c>
      <c r="L4" s="16">
        <v>3138</v>
      </c>
      <c r="M4" s="16">
        <v>4091</v>
      </c>
    </row>
    <row r="5" spans="1:13" x14ac:dyDescent="0.3">
      <c r="A5" s="5" t="s">
        <v>20</v>
      </c>
      <c r="B5" s="16">
        <v>1600</v>
      </c>
      <c r="C5" s="16">
        <v>1733</v>
      </c>
      <c r="D5" s="16">
        <v>3705</v>
      </c>
      <c r="E5" s="16">
        <v>3920</v>
      </c>
      <c r="F5" s="16">
        <v>5124</v>
      </c>
      <c r="G5" s="16">
        <v>3542</v>
      </c>
      <c r="H5" s="16">
        <v>4978</v>
      </c>
      <c r="I5" s="16">
        <v>3959</v>
      </c>
      <c r="J5" s="16">
        <v>5088</v>
      </c>
      <c r="K5" s="16">
        <v>3547</v>
      </c>
      <c r="L5" s="16">
        <v>3508</v>
      </c>
      <c r="M5" s="16">
        <v>3192</v>
      </c>
    </row>
    <row r="6" spans="1:13" x14ac:dyDescent="0.3">
      <c r="A6" s="5" t="s">
        <v>21</v>
      </c>
      <c r="B6" s="16">
        <v>2941</v>
      </c>
      <c r="C6" s="16">
        <v>2138</v>
      </c>
      <c r="D6" s="16">
        <v>3630</v>
      </c>
      <c r="E6" s="16">
        <v>2734</v>
      </c>
      <c r="F6" s="16">
        <v>4079</v>
      </c>
      <c r="G6" s="16">
        <v>3330</v>
      </c>
      <c r="H6" s="16">
        <v>3229</v>
      </c>
      <c r="I6" s="16">
        <v>3449</v>
      </c>
      <c r="J6" s="16">
        <v>5630</v>
      </c>
      <c r="K6" s="16">
        <v>4831</v>
      </c>
      <c r="L6" s="16">
        <v>2712</v>
      </c>
      <c r="M6" s="16">
        <v>3687</v>
      </c>
    </row>
    <row r="8" spans="1:13" ht="18" customHeight="1" x14ac:dyDescent="0.3">
      <c r="A8" s="22" t="s">
        <v>16</v>
      </c>
      <c r="B8" s="22"/>
      <c r="C8" s="22"/>
      <c r="D8" s="1"/>
      <c r="E8" s="1"/>
      <c r="K8" s="21" t="s">
        <v>25</v>
      </c>
      <c r="L8" s="21"/>
      <c r="M8" s="21"/>
    </row>
    <row r="9" spans="1:13" x14ac:dyDescent="0.3">
      <c r="A9" s="2" t="s">
        <v>0</v>
      </c>
      <c r="B9" s="2" t="s">
        <v>3</v>
      </c>
      <c r="C9" s="2" t="s">
        <v>4</v>
      </c>
      <c r="D9" s="2" t="s">
        <v>5</v>
      </c>
      <c r="E9" s="2" t="s">
        <v>6</v>
      </c>
      <c r="F9" s="2" t="s">
        <v>7</v>
      </c>
      <c r="G9" s="2" t="s">
        <v>8</v>
      </c>
      <c r="H9" s="2" t="s">
        <v>9</v>
      </c>
      <c r="I9" s="2" t="s">
        <v>10</v>
      </c>
      <c r="J9" s="2" t="s">
        <v>11</v>
      </c>
      <c r="K9" s="2" t="s">
        <v>12</v>
      </c>
      <c r="L9" s="2" t="s">
        <v>13</v>
      </c>
      <c r="M9" s="2" t="s">
        <v>14</v>
      </c>
    </row>
    <row r="10" spans="1:13" x14ac:dyDescent="0.3">
      <c r="A10" s="5" t="s">
        <v>2</v>
      </c>
      <c r="B10" s="4">
        <v>1431</v>
      </c>
      <c r="C10" s="4">
        <v>5162</v>
      </c>
      <c r="D10" s="4">
        <v>2810</v>
      </c>
      <c r="E10" s="4">
        <v>2570</v>
      </c>
      <c r="F10" s="4">
        <v>2676</v>
      </c>
      <c r="G10" s="4">
        <v>1739</v>
      </c>
      <c r="H10" s="4">
        <v>3961</v>
      </c>
      <c r="I10" s="4">
        <v>6785</v>
      </c>
      <c r="J10" s="4">
        <v>5878</v>
      </c>
      <c r="K10" s="4">
        <v>1160</v>
      </c>
      <c r="L10" s="4">
        <v>1743</v>
      </c>
      <c r="M10" s="4">
        <v>1813</v>
      </c>
    </row>
    <row r="11" spans="1:13" x14ac:dyDescent="0.3">
      <c r="A11" s="5" t="s">
        <v>19</v>
      </c>
      <c r="B11" s="4">
        <v>4928</v>
      </c>
      <c r="C11" s="4">
        <v>7358</v>
      </c>
      <c r="D11" s="4">
        <v>2725</v>
      </c>
      <c r="E11" s="4">
        <v>3471</v>
      </c>
      <c r="F11" s="4">
        <v>3609</v>
      </c>
      <c r="G11" s="4">
        <v>3428</v>
      </c>
      <c r="H11" s="4">
        <v>4145</v>
      </c>
      <c r="I11" s="4">
        <v>3309</v>
      </c>
      <c r="J11" s="4">
        <v>1942</v>
      </c>
      <c r="K11" s="4">
        <v>1195</v>
      </c>
      <c r="L11" s="4">
        <v>1180</v>
      </c>
      <c r="M11" s="4">
        <v>7692</v>
      </c>
    </row>
    <row r="12" spans="1:13" x14ac:dyDescent="0.3">
      <c r="A12" s="5" t="s">
        <v>20</v>
      </c>
      <c r="B12" s="8">
        <v>7692</v>
      </c>
      <c r="C12" s="9">
        <v>1867</v>
      </c>
      <c r="D12" s="8">
        <v>3413</v>
      </c>
      <c r="E12" s="8">
        <v>3801</v>
      </c>
      <c r="F12" s="8">
        <v>2848</v>
      </c>
      <c r="G12" s="8">
        <v>3457</v>
      </c>
      <c r="H12" s="8">
        <v>2983</v>
      </c>
      <c r="I12" s="8">
        <v>3083</v>
      </c>
      <c r="J12" s="8">
        <v>3080</v>
      </c>
      <c r="K12" s="4">
        <v>3087</v>
      </c>
      <c r="L12" s="4">
        <v>1883</v>
      </c>
      <c r="M12" s="4">
        <v>2154</v>
      </c>
    </row>
    <row r="13" spans="1:13" x14ac:dyDescent="0.3">
      <c r="A13" s="5" t="s">
        <v>21</v>
      </c>
      <c r="B13" s="8">
        <v>10025</v>
      </c>
      <c r="C13" s="9">
        <v>3317</v>
      </c>
      <c r="D13" s="8">
        <v>4197</v>
      </c>
      <c r="E13" s="8">
        <v>2620</v>
      </c>
      <c r="F13" s="8">
        <v>2602</v>
      </c>
      <c r="G13" s="8">
        <v>2762</v>
      </c>
      <c r="H13" s="8">
        <v>2423</v>
      </c>
      <c r="I13" s="8">
        <v>3466</v>
      </c>
      <c r="J13" s="8">
        <v>3820</v>
      </c>
      <c r="K13" s="4">
        <v>2274</v>
      </c>
      <c r="L13" s="4">
        <v>2200</v>
      </c>
      <c r="M13" s="4">
        <v>1827</v>
      </c>
    </row>
    <row r="15" spans="1:13" ht="17.25" x14ac:dyDescent="0.3">
      <c r="A15" s="23" t="s">
        <v>29</v>
      </c>
      <c r="B15" s="23"/>
      <c r="C15" s="23"/>
      <c r="D15" s="1"/>
      <c r="E15" s="1"/>
      <c r="K15" s="21" t="s">
        <v>25</v>
      </c>
      <c r="L15" s="21"/>
      <c r="M15" s="21"/>
    </row>
    <row r="16" spans="1:13" x14ac:dyDescent="0.3">
      <c r="A16" s="2" t="s">
        <v>0</v>
      </c>
      <c r="B16" s="2" t="s">
        <v>3</v>
      </c>
      <c r="C16" s="2" t="s">
        <v>4</v>
      </c>
      <c r="D16" s="2" t="s">
        <v>5</v>
      </c>
      <c r="E16" s="2" t="s">
        <v>6</v>
      </c>
      <c r="F16" s="2" t="s">
        <v>7</v>
      </c>
      <c r="G16" s="2" t="s">
        <v>8</v>
      </c>
      <c r="H16" s="2" t="s">
        <v>9</v>
      </c>
      <c r="I16" s="2" t="s">
        <v>10</v>
      </c>
      <c r="J16" s="2" t="s">
        <v>11</v>
      </c>
      <c r="K16" s="2" t="s">
        <v>12</v>
      </c>
      <c r="L16" s="2" t="s">
        <v>13</v>
      </c>
      <c r="M16" s="2" t="s">
        <v>14</v>
      </c>
    </row>
    <row r="17" spans="1:13" x14ac:dyDescent="0.3">
      <c r="A17" s="5" t="s">
        <v>2</v>
      </c>
      <c r="B17" s="4">
        <v>1815</v>
      </c>
      <c r="C17" s="4">
        <v>1459</v>
      </c>
      <c r="D17" s="4">
        <v>1454</v>
      </c>
      <c r="E17" s="4">
        <v>1652</v>
      </c>
      <c r="F17" s="4">
        <v>1721</v>
      </c>
      <c r="G17" s="4">
        <v>1235</v>
      </c>
      <c r="H17" s="4">
        <v>1789</v>
      </c>
      <c r="I17" s="4">
        <v>1984</v>
      </c>
      <c r="J17" s="4">
        <v>1615</v>
      </c>
      <c r="K17" s="4">
        <v>1751</v>
      </c>
      <c r="L17" s="4">
        <v>2062</v>
      </c>
      <c r="M17" s="4">
        <v>1595</v>
      </c>
    </row>
    <row r="18" spans="1:13" x14ac:dyDescent="0.3">
      <c r="A18" s="5" t="s">
        <v>19</v>
      </c>
      <c r="B18" s="4">
        <v>1912</v>
      </c>
      <c r="C18" s="4">
        <v>1135</v>
      </c>
      <c r="D18" s="4">
        <v>1639</v>
      </c>
      <c r="E18" s="4">
        <v>1688</v>
      </c>
      <c r="F18" s="4">
        <v>1812</v>
      </c>
      <c r="G18" s="4">
        <v>1729</v>
      </c>
      <c r="H18" s="4">
        <v>2468</v>
      </c>
      <c r="I18" s="4">
        <v>2124</v>
      </c>
      <c r="J18" s="4">
        <v>1557</v>
      </c>
      <c r="K18" s="4">
        <v>1573</v>
      </c>
      <c r="L18" s="4">
        <v>1319</v>
      </c>
      <c r="M18" s="4">
        <v>2145</v>
      </c>
    </row>
    <row r="19" spans="1:13" x14ac:dyDescent="0.3">
      <c r="A19" s="5" t="s">
        <v>20</v>
      </c>
      <c r="B19" s="8">
        <v>1738</v>
      </c>
      <c r="C19" s="9">
        <v>2078</v>
      </c>
      <c r="D19" s="8">
        <v>1639</v>
      </c>
      <c r="E19" s="8">
        <v>1644</v>
      </c>
      <c r="F19" s="8">
        <v>1867</v>
      </c>
      <c r="G19" s="8">
        <v>1862</v>
      </c>
      <c r="H19" s="8">
        <v>2324</v>
      </c>
      <c r="I19" s="8">
        <v>1626</v>
      </c>
      <c r="J19" s="8">
        <v>1717</v>
      </c>
      <c r="K19" s="4">
        <v>1825</v>
      </c>
      <c r="L19" s="4">
        <v>1450</v>
      </c>
      <c r="M19" s="4">
        <v>2450</v>
      </c>
    </row>
    <row r="20" spans="1:13" x14ac:dyDescent="0.3">
      <c r="A20" s="5" t="s">
        <v>21</v>
      </c>
      <c r="B20" s="8">
        <v>2450</v>
      </c>
      <c r="C20" s="9">
        <v>1978</v>
      </c>
      <c r="D20" s="8">
        <v>1950</v>
      </c>
      <c r="E20" s="8">
        <v>2126</v>
      </c>
      <c r="F20" s="8">
        <v>2071</v>
      </c>
      <c r="G20" s="8">
        <v>2134</v>
      </c>
      <c r="H20" s="8">
        <v>2822</v>
      </c>
      <c r="I20" s="8">
        <v>3078</v>
      </c>
      <c r="J20" s="8">
        <v>2045</v>
      </c>
      <c r="K20" s="4">
        <v>2174</v>
      </c>
      <c r="L20" s="4">
        <v>921</v>
      </c>
      <c r="M20" s="4">
        <v>2525</v>
      </c>
    </row>
    <row r="22" spans="1:13" ht="17.25" x14ac:dyDescent="0.3">
      <c r="A22" s="23" t="s">
        <v>27</v>
      </c>
      <c r="B22" s="23"/>
      <c r="C22" s="23"/>
      <c r="D22" s="1"/>
      <c r="E22" s="1"/>
      <c r="K22" s="21" t="s">
        <v>25</v>
      </c>
      <c r="L22" s="21"/>
      <c r="M22" s="21"/>
    </row>
    <row r="23" spans="1:13" x14ac:dyDescent="0.3">
      <c r="A23" s="2" t="s">
        <v>0</v>
      </c>
      <c r="B23" s="2" t="s">
        <v>3</v>
      </c>
      <c r="C23" s="2" t="s">
        <v>4</v>
      </c>
      <c r="D23" s="2" t="s">
        <v>5</v>
      </c>
      <c r="E23" s="2" t="s">
        <v>6</v>
      </c>
      <c r="F23" s="2" t="s">
        <v>7</v>
      </c>
      <c r="G23" s="2" t="s">
        <v>8</v>
      </c>
      <c r="H23" s="2" t="s">
        <v>9</v>
      </c>
      <c r="I23" s="2" t="s">
        <v>10</v>
      </c>
      <c r="J23" s="2" t="s">
        <v>11</v>
      </c>
      <c r="K23" s="2" t="s">
        <v>12</v>
      </c>
      <c r="L23" s="2" t="s">
        <v>13</v>
      </c>
      <c r="M23" s="2" t="s">
        <v>14</v>
      </c>
    </row>
    <row r="24" spans="1:13" x14ac:dyDescent="0.3">
      <c r="A24" s="5" t="s">
        <v>2</v>
      </c>
      <c r="B24" s="4" t="s">
        <v>17</v>
      </c>
      <c r="C24" s="4">
        <v>796</v>
      </c>
      <c r="D24" s="4" t="s">
        <v>17</v>
      </c>
      <c r="E24" s="4">
        <v>1327</v>
      </c>
      <c r="F24" s="4" t="s">
        <v>17</v>
      </c>
      <c r="G24" s="4">
        <v>1298</v>
      </c>
      <c r="H24" s="4" t="s">
        <v>17</v>
      </c>
      <c r="I24" s="4">
        <v>1168</v>
      </c>
      <c r="J24" s="4" t="s">
        <v>17</v>
      </c>
      <c r="K24" s="4">
        <v>1547</v>
      </c>
      <c r="L24" s="4" t="s">
        <v>17</v>
      </c>
      <c r="M24" s="4">
        <v>1313</v>
      </c>
    </row>
    <row r="25" spans="1:13" x14ac:dyDescent="0.3">
      <c r="A25" s="5" t="s">
        <v>19</v>
      </c>
      <c r="B25" s="4" t="s">
        <v>17</v>
      </c>
      <c r="C25" s="4">
        <v>827</v>
      </c>
      <c r="D25" s="4" t="s">
        <v>17</v>
      </c>
      <c r="E25" s="4">
        <v>1563</v>
      </c>
      <c r="F25" s="4" t="s">
        <v>17</v>
      </c>
      <c r="G25" s="4">
        <v>1780</v>
      </c>
      <c r="H25" s="4" t="s">
        <v>17</v>
      </c>
      <c r="I25" s="4">
        <v>2594</v>
      </c>
      <c r="J25" s="4" t="s">
        <v>17</v>
      </c>
      <c r="K25" s="4"/>
      <c r="L25" s="4"/>
      <c r="M25" s="4"/>
    </row>
    <row r="26" spans="1:13" x14ac:dyDescent="0.3">
      <c r="A26" s="5" t="s">
        <v>20</v>
      </c>
      <c r="B26" s="8">
        <v>1286</v>
      </c>
      <c r="C26" s="4" t="s">
        <v>17</v>
      </c>
      <c r="D26" s="8">
        <v>1143</v>
      </c>
      <c r="E26" s="4" t="s">
        <v>17</v>
      </c>
      <c r="F26" s="8">
        <v>1567</v>
      </c>
      <c r="G26" s="4" t="s">
        <v>17</v>
      </c>
      <c r="H26" s="8">
        <v>2135</v>
      </c>
      <c r="I26" s="4" t="s">
        <v>17</v>
      </c>
      <c r="J26" s="8">
        <v>2246</v>
      </c>
      <c r="K26" s="4" t="s">
        <v>17</v>
      </c>
      <c r="L26" s="4">
        <v>1539</v>
      </c>
      <c r="M26" s="4" t="s">
        <v>17</v>
      </c>
    </row>
    <row r="27" spans="1:13" x14ac:dyDescent="0.3">
      <c r="A27" s="5" t="s">
        <v>21</v>
      </c>
      <c r="B27" s="8">
        <v>1601</v>
      </c>
      <c r="C27" s="4" t="s">
        <v>17</v>
      </c>
      <c r="D27" s="8">
        <v>1199</v>
      </c>
      <c r="E27" s="4" t="s">
        <v>17</v>
      </c>
      <c r="F27" s="8">
        <v>1576</v>
      </c>
      <c r="G27" s="4" t="s">
        <v>17</v>
      </c>
      <c r="H27" s="8">
        <v>799</v>
      </c>
      <c r="I27" s="8"/>
      <c r="J27" s="8">
        <v>2694</v>
      </c>
      <c r="K27" s="4" t="s">
        <v>17</v>
      </c>
      <c r="L27" s="4">
        <v>1677</v>
      </c>
      <c r="M27" s="4" t="s">
        <v>17</v>
      </c>
    </row>
    <row r="29" spans="1:13" ht="17.25" x14ac:dyDescent="0.3">
      <c r="A29" s="23" t="s">
        <v>28</v>
      </c>
      <c r="B29" s="23"/>
      <c r="C29" s="23"/>
      <c r="D29" s="1"/>
      <c r="E29" s="1"/>
      <c r="K29" s="21" t="s">
        <v>25</v>
      </c>
      <c r="L29" s="21"/>
      <c r="M29" s="21"/>
    </row>
    <row r="30" spans="1:13" x14ac:dyDescent="0.3">
      <c r="A30" s="2" t="s">
        <v>0</v>
      </c>
      <c r="B30" s="2" t="s">
        <v>3</v>
      </c>
      <c r="C30" s="2" t="s">
        <v>4</v>
      </c>
      <c r="D30" s="2" t="s">
        <v>5</v>
      </c>
      <c r="E30" s="2" t="s">
        <v>6</v>
      </c>
      <c r="F30" s="2" t="s">
        <v>7</v>
      </c>
      <c r="G30" s="2" t="s">
        <v>8</v>
      </c>
      <c r="H30" s="2" t="s">
        <v>9</v>
      </c>
      <c r="I30" s="2" t="s">
        <v>10</v>
      </c>
      <c r="J30" s="2" t="s">
        <v>11</v>
      </c>
      <c r="K30" s="2" t="s">
        <v>12</v>
      </c>
      <c r="L30" s="2" t="s">
        <v>13</v>
      </c>
      <c r="M30" s="2" t="s">
        <v>14</v>
      </c>
    </row>
    <row r="31" spans="1:13" x14ac:dyDescent="0.3">
      <c r="A31" s="5" t="s">
        <v>2</v>
      </c>
      <c r="B31" s="4">
        <v>1100</v>
      </c>
      <c r="C31" s="4">
        <v>1162</v>
      </c>
      <c r="D31" s="4">
        <v>882</v>
      </c>
      <c r="E31" s="4">
        <v>684</v>
      </c>
      <c r="F31" s="4">
        <v>737</v>
      </c>
      <c r="G31" s="4">
        <v>1032</v>
      </c>
      <c r="H31" s="4">
        <v>1421</v>
      </c>
      <c r="I31" s="4">
        <v>1579</v>
      </c>
      <c r="J31" s="4">
        <v>1260</v>
      </c>
      <c r="K31" s="13">
        <f>273+1806</f>
        <v>2079</v>
      </c>
      <c r="L31" s="13">
        <f>153+1260</f>
        <v>1413</v>
      </c>
      <c r="M31" s="13">
        <f>111+910</f>
        <v>1021</v>
      </c>
    </row>
    <row r="32" spans="1:13" x14ac:dyDescent="0.3">
      <c r="A32" s="5" t="s">
        <v>19</v>
      </c>
      <c r="B32" s="17">
        <v>347</v>
      </c>
      <c r="C32" s="17">
        <f>185+928</f>
        <v>1113</v>
      </c>
      <c r="D32" s="17">
        <f>1338+18</f>
        <v>1356</v>
      </c>
      <c r="E32" s="17">
        <f>182+216</f>
        <v>398</v>
      </c>
      <c r="F32" s="17">
        <f>868+158</f>
        <v>1026</v>
      </c>
      <c r="G32" s="18">
        <f>1430+154</f>
        <v>1584</v>
      </c>
      <c r="H32" s="17">
        <f>118+887</f>
        <v>1005</v>
      </c>
      <c r="I32" s="17">
        <f>357+1172</f>
        <v>1529</v>
      </c>
      <c r="J32" s="17">
        <f>1729+233</f>
        <v>1962</v>
      </c>
      <c r="K32" s="4">
        <v>1606</v>
      </c>
      <c r="L32" s="4">
        <v>1007</v>
      </c>
      <c r="M32" s="4">
        <v>968</v>
      </c>
    </row>
    <row r="33" spans="1:13" x14ac:dyDescent="0.3">
      <c r="A33" s="5" t="s">
        <v>20</v>
      </c>
      <c r="B33" s="19">
        <v>687</v>
      </c>
      <c r="C33" s="20">
        <v>769</v>
      </c>
      <c r="D33" s="19">
        <v>1678</v>
      </c>
      <c r="E33" s="19">
        <v>986</v>
      </c>
      <c r="F33" s="19">
        <v>832</v>
      </c>
      <c r="G33" s="19">
        <v>1946</v>
      </c>
      <c r="H33" s="19">
        <v>1546</v>
      </c>
      <c r="I33" s="19">
        <v>1530</v>
      </c>
      <c r="J33" s="19">
        <v>1668</v>
      </c>
      <c r="K33" s="4">
        <v>1630</v>
      </c>
      <c r="L33" s="4">
        <v>1200</v>
      </c>
      <c r="M33" s="4">
        <v>930</v>
      </c>
    </row>
    <row r="34" spans="1:13" x14ac:dyDescent="0.3">
      <c r="A34" s="5" t="s">
        <v>21</v>
      </c>
      <c r="B34" s="19">
        <v>786</v>
      </c>
      <c r="C34" s="20">
        <v>780</v>
      </c>
      <c r="D34" s="19">
        <v>1062</v>
      </c>
      <c r="E34" s="19">
        <v>1561</v>
      </c>
      <c r="F34" s="19">
        <v>1040</v>
      </c>
      <c r="G34" s="19">
        <v>2068</v>
      </c>
      <c r="H34" s="19">
        <v>1476</v>
      </c>
      <c r="I34" s="19">
        <v>1476</v>
      </c>
      <c r="J34" s="19">
        <v>1690</v>
      </c>
      <c r="K34" s="4">
        <v>1322</v>
      </c>
      <c r="L34" s="4">
        <v>916</v>
      </c>
      <c r="M34" s="4">
        <v>1038</v>
      </c>
    </row>
    <row r="36" spans="1:13" s="6" customFormat="1" ht="51" customHeight="1" x14ac:dyDescent="0.3">
      <c r="A36" s="24" t="s">
        <v>26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</row>
  </sheetData>
  <mergeCells count="11">
    <mergeCell ref="A22:C22"/>
    <mergeCell ref="K22:M22"/>
    <mergeCell ref="A29:C29"/>
    <mergeCell ref="K29:M29"/>
    <mergeCell ref="A36:M36"/>
    <mergeCell ref="A1:C1"/>
    <mergeCell ref="K1:M1"/>
    <mergeCell ref="A8:C8"/>
    <mergeCell ref="K8:M8"/>
    <mergeCell ref="A15:C15"/>
    <mergeCell ref="K15:M15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전기사용량</vt:lpstr>
      <vt:lpstr>가스사용량</vt:lpstr>
      <vt:lpstr>수도사용량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함영선</dc:creator>
  <cp:lastModifiedBy>user</cp:lastModifiedBy>
  <dcterms:created xsi:type="dcterms:W3CDTF">2015-10-08T07:37:26Z</dcterms:created>
  <dcterms:modified xsi:type="dcterms:W3CDTF">2020-04-29T01:58:16Z</dcterms:modified>
</cp:coreProperties>
</file>