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F:\사전\"/>
    </mc:Choice>
  </mc:AlternateContent>
  <bookViews>
    <workbookView xWindow="0" yWindow="0" windowWidth="28800" windowHeight="12975" firstSheet="1" activeTab="1"/>
  </bookViews>
  <sheets>
    <sheet name="진흥원 총괄 계약대장(2015년)" sheetId="6" state="hidden" r:id="rId1"/>
    <sheet name="계약대장(2017년)" sheetId="7" r:id="rId2"/>
    <sheet name="수의계약 체결 현황(2017년)" sheetId="8" state="hidden" r:id="rId3"/>
    <sheet name="Sheet1" sheetId="9" state="hidden" r:id="rId4"/>
    <sheet name="Sheet3" sheetId="3" state="hidden" r:id="rId5"/>
  </sheets>
  <definedNames>
    <definedName name="_xlnm._FilterDatabase" localSheetId="1" hidden="1">'계약대장(2017년)'!$A$5:$L$91</definedName>
    <definedName name="_xlnm._FilterDatabase" localSheetId="2" hidden="1">'수의계약 체결 현황(2017년)'!$A$4:$S$87</definedName>
    <definedName name="_xlnm._FilterDatabase" localSheetId="0" hidden="1">'진흥원 총괄 계약대장(2015년)'!$A$4:$AF$59</definedName>
    <definedName name="_xlnm.Print_Area" localSheetId="1">'계약대장(2017년)'!#REF!</definedName>
    <definedName name="견적입찰">Sheet3!$Z$2:$Z$3</definedName>
    <definedName name="경쟁">Sheet3!$V$2:$V$4</definedName>
    <definedName name="공종">Sheet3!$A$1:$A$3</definedName>
    <definedName name="변경및연장">Sheet3!$AG$2:$AG$3</definedName>
    <definedName name="비투비존">Sheet3!$AJ$2:$AJ$6</definedName>
    <definedName name="소액수의">Sheet3!$AN$2:$AN$5</definedName>
    <definedName name="수의계약">Sheet3!$AD$2:$AD$3</definedName>
    <definedName name="일반경쟁">Sheet3!$W$2:$W$3</definedName>
    <definedName name="자체조달">Sheet3!$AH$2:$AH$6</definedName>
    <definedName name="자체조사">Sheet3!$AQ$2</definedName>
    <definedName name="제한경쟁">Sheet3!$X$2:$X$3</definedName>
    <definedName name="중앙조달">Sheet3!$AI$2:$AI$6</definedName>
    <definedName name="지명경쟁">Sheet3!$Y$2:$Y$3</definedName>
    <definedName name="직접조사">Sheet3!$AF$2:$AF$3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6" i="6" l="1"/>
  <c r="K206" i="6"/>
  <c r="J206" i="6"/>
  <c r="I206" i="6"/>
  <c r="H206" i="6"/>
  <c r="G206" i="6"/>
  <c r="F206" i="6"/>
  <c r="E206" i="6"/>
  <c r="D206" i="6"/>
  <c r="L205" i="6"/>
  <c r="K205" i="6"/>
  <c r="J205" i="6"/>
  <c r="I205" i="6"/>
  <c r="H205" i="6"/>
  <c r="G205" i="6"/>
  <c r="F205" i="6"/>
  <c r="E205" i="6"/>
  <c r="D205" i="6"/>
  <c r="L204" i="6"/>
  <c r="K204" i="6"/>
  <c r="J204" i="6"/>
  <c r="I204" i="6"/>
  <c r="H204" i="6"/>
  <c r="G204" i="6"/>
  <c r="F204" i="6"/>
  <c r="E204" i="6"/>
  <c r="D204" i="6"/>
  <c r="L203" i="6"/>
  <c r="K203" i="6"/>
  <c r="J203" i="6"/>
  <c r="I203" i="6"/>
  <c r="H203" i="6"/>
  <c r="G203" i="6"/>
  <c r="F203" i="6"/>
  <c r="E203" i="6"/>
  <c r="D203" i="6"/>
  <c r="L202" i="6"/>
  <c r="K202" i="6"/>
  <c r="J202" i="6"/>
  <c r="I202" i="6"/>
  <c r="H202" i="6"/>
  <c r="G202" i="6"/>
  <c r="F202" i="6"/>
  <c r="E202" i="6"/>
  <c r="D202" i="6"/>
  <c r="L201" i="6"/>
  <c r="K201" i="6"/>
  <c r="J201" i="6"/>
  <c r="I201" i="6"/>
  <c r="H201" i="6"/>
  <c r="G201" i="6"/>
  <c r="F201" i="6"/>
  <c r="E201" i="6"/>
  <c r="D201" i="6"/>
  <c r="S195" i="6"/>
  <c r="K59" i="6"/>
  <c r="K58" i="6"/>
  <c r="S57" i="6"/>
  <c r="S56" i="6"/>
  <c r="S55" i="6"/>
  <c r="K55" i="6"/>
  <c r="S54" i="6"/>
  <c r="S53" i="6"/>
  <c r="K53" i="6"/>
  <c r="S52" i="6"/>
  <c r="K52" i="6"/>
  <c r="S51" i="6"/>
  <c r="K51" i="6"/>
  <c r="S50" i="6"/>
  <c r="K50" i="6"/>
  <c r="S49" i="6"/>
  <c r="K49" i="6"/>
  <c r="S48" i="6"/>
  <c r="K48" i="6"/>
  <c r="S47" i="6"/>
  <c r="K47" i="6"/>
  <c r="S46" i="6"/>
  <c r="K46" i="6"/>
  <c r="S45" i="6"/>
  <c r="K45" i="6"/>
  <c r="S44" i="6"/>
  <c r="K44" i="6"/>
  <c r="S43" i="6"/>
  <c r="K43" i="6"/>
  <c r="S42" i="6"/>
  <c r="K42" i="6"/>
  <c r="S41" i="6"/>
  <c r="K41" i="6"/>
  <c r="S40" i="6"/>
  <c r="K40" i="6"/>
  <c r="S39" i="6"/>
  <c r="S38" i="6"/>
  <c r="K38" i="6"/>
  <c r="S37" i="6"/>
  <c r="K37" i="6"/>
  <c r="S36" i="6"/>
  <c r="K36" i="6"/>
  <c r="S35" i="6"/>
  <c r="S34" i="6"/>
  <c r="S33" i="6"/>
  <c r="S32" i="6"/>
  <c r="S31" i="6"/>
  <c r="K31" i="6"/>
  <c r="S30" i="6"/>
  <c r="K30" i="6"/>
  <c r="S29" i="6"/>
  <c r="S28" i="6"/>
  <c r="K28" i="6"/>
  <c r="S27" i="6"/>
  <c r="K27" i="6"/>
  <c r="S26" i="6"/>
  <c r="S25" i="6"/>
  <c r="K24" i="6"/>
  <c r="K23" i="6"/>
  <c r="S22" i="6"/>
  <c r="K22" i="6"/>
  <c r="S21" i="6"/>
  <c r="K21" i="6"/>
  <c r="S20" i="6"/>
  <c r="S19" i="6"/>
  <c r="S18" i="6"/>
  <c r="K18" i="6"/>
  <c r="S17" i="6"/>
  <c r="S16" i="6"/>
  <c r="K16" i="6"/>
  <c r="S15" i="6"/>
  <c r="K15" i="6"/>
  <c r="S14" i="6"/>
  <c r="K14" i="6"/>
  <c r="S13" i="6"/>
  <c r="K13" i="6"/>
  <c r="K12" i="6"/>
  <c r="S11" i="6"/>
  <c r="K11" i="6"/>
  <c r="S10" i="6"/>
  <c r="K10" i="6"/>
  <c r="S9" i="6"/>
  <c r="K9" i="6"/>
  <c r="S8" i="6"/>
  <c r="K8" i="6"/>
  <c r="S7" i="6"/>
  <c r="K7" i="6"/>
  <c r="S6" i="6"/>
  <c r="S5" i="6"/>
</calcChain>
</file>

<file path=xl/comments1.xml><?xml version="1.0" encoding="utf-8"?>
<comments xmlns="http://schemas.openxmlformats.org/spreadsheetml/2006/main">
  <authors>
    <author>User</author>
  </authors>
  <commentList>
    <comment ref="T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책임연구원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문성호</t>
        </r>
      </text>
    </comment>
  </commentList>
</comments>
</file>

<file path=xl/sharedStrings.xml><?xml version="1.0" encoding="utf-8"?>
<sst xmlns="http://schemas.openxmlformats.org/spreadsheetml/2006/main" count="2223" uniqueCount="721">
  <si>
    <t>계약일자</t>
    <phoneticPr fontId="2" type="noConversion"/>
  </si>
  <si>
    <t>계약기간</t>
    <phoneticPr fontId="2" type="noConversion"/>
  </si>
  <si>
    <t>착수(계약)일</t>
    <phoneticPr fontId="2" type="noConversion"/>
  </si>
  <si>
    <t>준공(납품)일</t>
    <phoneticPr fontId="2" type="noConversion"/>
  </si>
  <si>
    <t>계약금액</t>
    <phoneticPr fontId="2" type="noConversion"/>
  </si>
  <si>
    <t>예정가격</t>
    <phoneticPr fontId="2" type="noConversion"/>
  </si>
  <si>
    <t>계약상대자</t>
    <phoneticPr fontId="2" type="noConversion"/>
  </si>
  <si>
    <t>업체명</t>
    <phoneticPr fontId="2" type="noConversion"/>
  </si>
  <si>
    <t>대표자</t>
    <phoneticPr fontId="2" type="noConversion"/>
  </si>
  <si>
    <t>연락처</t>
    <phoneticPr fontId="2" type="noConversion"/>
  </si>
  <si>
    <t>주소</t>
    <phoneticPr fontId="2" type="noConversion"/>
  </si>
  <si>
    <t>계약건명</t>
    <phoneticPr fontId="2" type="noConversion"/>
  </si>
  <si>
    <t>담당자</t>
    <phoneticPr fontId="2" type="noConversion"/>
  </si>
  <si>
    <t>기관명</t>
    <phoneticPr fontId="2" type="noConversion"/>
  </si>
  <si>
    <t>기관명 및 담당자</t>
    <phoneticPr fontId="2" type="noConversion"/>
  </si>
  <si>
    <t>사무처</t>
    <phoneticPr fontId="2" type="noConversion"/>
  </si>
  <si>
    <t>계약율
(%)</t>
    <phoneticPr fontId="2" type="noConversion"/>
  </si>
  <si>
    <t>공종</t>
    <phoneticPr fontId="2" type="noConversion"/>
  </si>
  <si>
    <t>공사</t>
    <phoneticPr fontId="2" type="noConversion"/>
  </si>
  <si>
    <t>공고</t>
    <phoneticPr fontId="2" type="noConversion"/>
  </si>
  <si>
    <t>계약</t>
    <phoneticPr fontId="2" type="noConversion"/>
  </si>
  <si>
    <t>관리번호</t>
    <phoneticPr fontId="2" type="noConversion"/>
  </si>
  <si>
    <t>일반경쟁</t>
    <phoneticPr fontId="2" type="noConversion"/>
  </si>
  <si>
    <t>제한경쟁</t>
    <phoneticPr fontId="2" type="noConversion"/>
  </si>
  <si>
    <t>수의(경쟁)</t>
    <phoneticPr fontId="2" type="noConversion"/>
  </si>
  <si>
    <t>계약구분</t>
    <phoneticPr fontId="2" type="noConversion"/>
  </si>
  <si>
    <t>방법</t>
    <phoneticPr fontId="2" type="noConversion"/>
  </si>
  <si>
    <t>기타사항</t>
    <phoneticPr fontId="2" type="noConversion"/>
  </si>
  <si>
    <t>전자</t>
    <phoneticPr fontId="2" type="noConversion"/>
  </si>
  <si>
    <t>수기</t>
    <phoneticPr fontId="2" type="noConversion"/>
  </si>
  <si>
    <t>공고일</t>
    <phoneticPr fontId="2" type="noConversion"/>
  </si>
  <si>
    <t>개찰일</t>
    <phoneticPr fontId="2" type="noConversion"/>
  </si>
  <si>
    <t>공고기간</t>
    <phoneticPr fontId="2" type="noConversion"/>
  </si>
  <si>
    <t>게시일수</t>
    <phoneticPr fontId="2" type="noConversion"/>
  </si>
  <si>
    <t>(예시)</t>
    <phoneticPr fontId="2" type="noConversion"/>
  </si>
  <si>
    <t>기초금액</t>
    <phoneticPr fontId="2" type="noConversion"/>
  </si>
  <si>
    <t>계약보증</t>
    <phoneticPr fontId="2" type="noConversion"/>
  </si>
  <si>
    <t>계약관리(여부)</t>
    <phoneticPr fontId="2" type="noConversion"/>
  </si>
  <si>
    <t>착수계</t>
    <phoneticPr fontId="2" type="noConversion"/>
  </si>
  <si>
    <t>선금급</t>
    <phoneticPr fontId="2" type="noConversion"/>
  </si>
  <si>
    <t>하자보증</t>
    <phoneticPr fontId="2" type="noConversion"/>
  </si>
  <si>
    <t>준공계</t>
    <phoneticPr fontId="2" type="noConversion"/>
  </si>
  <si>
    <t>예산명</t>
    <phoneticPr fontId="2" type="noConversion"/>
  </si>
  <si>
    <t>지출일</t>
    <phoneticPr fontId="2" type="noConversion"/>
  </si>
  <si>
    <t>사업담당자</t>
    <phoneticPr fontId="2" type="noConversion"/>
  </si>
  <si>
    <t>2015년 진흥원 계약관리 대장</t>
    <phoneticPr fontId="2" type="noConversion"/>
  </si>
  <si>
    <t>사업장</t>
    <phoneticPr fontId="2" type="noConversion"/>
  </si>
  <si>
    <t>중앙</t>
    <phoneticPr fontId="2" type="noConversion"/>
  </si>
  <si>
    <t>물품</t>
    <phoneticPr fontId="2" type="noConversion"/>
  </si>
  <si>
    <t>지명경쟁</t>
    <phoneticPr fontId="2" type="noConversion"/>
  </si>
  <si>
    <t>수의</t>
  </si>
  <si>
    <t>수의</t>
    <phoneticPr fontId="2" type="noConversion"/>
  </si>
  <si>
    <t>평창</t>
    <phoneticPr fontId="2" type="noConversion"/>
  </si>
  <si>
    <t>고흥</t>
    <phoneticPr fontId="2" type="noConversion"/>
  </si>
  <si>
    <t>김제</t>
    <phoneticPr fontId="2" type="noConversion"/>
  </si>
  <si>
    <t>영덕</t>
    <phoneticPr fontId="2" type="noConversion"/>
  </si>
  <si>
    <t>하와이</t>
    <phoneticPr fontId="2" type="noConversion"/>
  </si>
  <si>
    <t>평양</t>
    <phoneticPr fontId="2" type="noConversion"/>
  </si>
  <si>
    <t>총액계약</t>
  </si>
  <si>
    <t>총액계약</t>
    <phoneticPr fontId="2" type="noConversion"/>
  </si>
  <si>
    <t>연구용역</t>
    <phoneticPr fontId="2" type="noConversion"/>
  </si>
  <si>
    <t>일반용역</t>
    <phoneticPr fontId="2" type="noConversion"/>
  </si>
  <si>
    <t>수의계약사유</t>
    <phoneticPr fontId="2" type="noConversion"/>
  </si>
  <si>
    <t>이메일</t>
    <phoneticPr fontId="2" type="noConversion"/>
  </si>
  <si>
    <t>담당부서</t>
    <phoneticPr fontId="2" type="noConversion"/>
  </si>
  <si>
    <t>경영관리부</t>
    <phoneticPr fontId="2" type="noConversion"/>
  </si>
  <si>
    <t>체결방법</t>
    <phoneticPr fontId="2" type="noConversion"/>
  </si>
  <si>
    <t>계약실적</t>
    <phoneticPr fontId="2" type="noConversion"/>
  </si>
  <si>
    <t>계약건수</t>
    <phoneticPr fontId="2" type="noConversion"/>
  </si>
  <si>
    <t xml:space="preserve"> - 공사</t>
    <phoneticPr fontId="2" type="noConversion"/>
  </si>
  <si>
    <t xml:space="preserve"> - 물품</t>
    <phoneticPr fontId="2" type="noConversion"/>
  </si>
  <si>
    <t xml:space="preserve"> - 용역</t>
    <phoneticPr fontId="2" type="noConversion"/>
  </si>
  <si>
    <t>합계</t>
    <phoneticPr fontId="2" type="noConversion"/>
  </si>
  <si>
    <t>계</t>
    <phoneticPr fontId="2" type="noConversion"/>
  </si>
  <si>
    <t>제한경쟁</t>
    <phoneticPr fontId="2" type="noConversion"/>
  </si>
  <si>
    <t>수의계약</t>
    <phoneticPr fontId="2" type="noConversion"/>
  </si>
  <si>
    <t>전자계약</t>
    <phoneticPr fontId="2" type="noConversion"/>
  </si>
  <si>
    <t>수기계약</t>
    <phoneticPr fontId="2" type="noConversion"/>
  </si>
  <si>
    <t>수의계약율</t>
    <phoneticPr fontId="2" type="noConversion"/>
  </si>
  <si>
    <t>계약금액</t>
    <phoneticPr fontId="2" type="noConversion"/>
  </si>
  <si>
    <t>수의(경쟁)</t>
    <phoneticPr fontId="2" type="noConversion"/>
  </si>
  <si>
    <t>연구용역</t>
  </si>
  <si>
    <t xml:space="preserve">  + 일반용역</t>
    <phoneticPr fontId="2" type="noConversion"/>
  </si>
  <si>
    <t xml:space="preserve">  + 연구용역</t>
    <phoneticPr fontId="2" type="noConversion"/>
  </si>
  <si>
    <t>일반용역</t>
  </si>
  <si>
    <t>운영관리부</t>
    <phoneticPr fontId="2" type="noConversion"/>
  </si>
  <si>
    <t>고객지원부</t>
    <phoneticPr fontId="2" type="noConversion"/>
  </si>
  <si>
    <t>활동운영부</t>
    <phoneticPr fontId="2" type="noConversion"/>
  </si>
  <si>
    <t>국가계약법령 제26조 1항 1호(천재지변)</t>
    <phoneticPr fontId="2" type="noConversion"/>
  </si>
  <si>
    <t>국가계약법령 제26조 1항 2호(1인생산자등)</t>
    <phoneticPr fontId="2" type="noConversion"/>
  </si>
  <si>
    <t>국가계약법령 제27조(재공고에의한수의계약)</t>
    <phoneticPr fontId="2" type="noConversion"/>
  </si>
  <si>
    <t>*셀별 해당 항목 체크(수정불가)</t>
    <phoneticPr fontId="2" type="noConversion"/>
  </si>
  <si>
    <t>사무처</t>
  </si>
  <si>
    <t>수기</t>
  </si>
  <si>
    <t>기술용역</t>
    <phoneticPr fontId="2" type="noConversion"/>
  </si>
  <si>
    <t>변경</t>
    <phoneticPr fontId="2" type="noConversion"/>
  </si>
  <si>
    <t>국가계약법령 제26조 1항 4호(용사촌,중증장애인생산품,사회복지법인)</t>
    <phoneticPr fontId="2" type="noConversion"/>
  </si>
  <si>
    <t>국가계약법령 제26조 1항 3호(중소기업제품촉진,기술인증제품 등)</t>
    <phoneticPr fontId="2" type="noConversion"/>
  </si>
  <si>
    <t>국가계약법령 제26조 1항 5호 마목(국가사업위탁대행자,정부지자체)</t>
  </si>
  <si>
    <t>국가계약법령 제26조 1항 5호 마목(국가사업위탁대행자,정부지자체)</t>
    <phoneticPr fontId="2" type="noConversion"/>
  </si>
  <si>
    <t>대금지급</t>
    <phoneticPr fontId="2" type="noConversion"/>
  </si>
  <si>
    <t>연중</t>
    <phoneticPr fontId="2" type="noConversion"/>
  </si>
  <si>
    <t>계약건명(연구건명)…계약명 풀네임 기입</t>
    <phoneticPr fontId="2" type="noConversion"/>
  </si>
  <si>
    <t>서울시 종로구 인의동 112-1</t>
  </si>
  <si>
    <t>서울시 서초구 법원로1길6-0 5층</t>
  </si>
  <si>
    <t>서울시 구로구 디지털로 26길 5 에이스하이엔드타워9층</t>
  </si>
  <si>
    <t>서울시 서초구 바우뫼로 180-0</t>
  </si>
  <si>
    <t>서울시 강서구 금낭화로13</t>
  </si>
  <si>
    <t>서울시 종로구 창경궁로263-0 우정타워7층</t>
  </si>
  <si>
    <t>서울시 마포구 마포대로53 A-1404</t>
  </si>
  <si>
    <t>서울시 마포구 와우신로29가길 69 서교동2층</t>
  </si>
  <si>
    <t>서울시 강남구 강남대로 146길 7-14</t>
  </si>
  <si>
    <t>서울시 금천구 서부셋길606-0 대성디폴리스Aehd 1506gh</t>
  </si>
  <si>
    <t>서울시 중구 통일로92</t>
  </si>
  <si>
    <t>서울시 양천구 목동 601-1</t>
  </si>
  <si>
    <t>서울시 종로구 율곡로 33, 안국빌딩4층</t>
  </si>
  <si>
    <t>서울시 강남구 삼성동 41-9</t>
  </si>
  <si>
    <t>서울시 용산구 한강대로57길 33</t>
  </si>
  <si>
    <t>서울시 서초구 사임당로 19길 28-3</t>
  </si>
  <si>
    <t>서울시 관악구 봉천로 2930</t>
  </si>
  <si>
    <t>경기도 용인시 처인구 명지로 116 명지대학교</t>
  </si>
  <si>
    <t>세종시 시청대로 370 세종국책연구단지 D동</t>
  </si>
  <si>
    <t>서울시 강남구 봉은사로 43길29-0</t>
  </si>
  <si>
    <t>경기도 용인시 기흥구 금화로82번길20-0</t>
  </si>
  <si>
    <t>경기도 고양시 일산서구 고양대로 315</t>
  </si>
  <si>
    <t>서울시 영등포구 영중로 170</t>
  </si>
  <si>
    <t>전북 완주군 이서면 갈산리 666</t>
  </si>
  <si>
    <t>충북 음성군 맹동면 원중로 1390-0</t>
  </si>
  <si>
    <t>070-8896-7376</t>
  </si>
  <si>
    <t>02-703-0300</t>
  </si>
  <si>
    <t>070-8638-4369/010-2334-2897</t>
  </si>
  <si>
    <t>02-3444-5595</t>
  </si>
  <si>
    <t>02-523-6525</t>
  </si>
  <si>
    <t>02-310-9680</t>
  </si>
  <si>
    <t>02-2651-2800</t>
  </si>
  <si>
    <t>02-722-7640</t>
  </si>
  <si>
    <t>02-547-0933</t>
  </si>
  <si>
    <t>070-7996-0149</t>
  </si>
  <si>
    <t>02-813-5533</t>
  </si>
  <si>
    <t>031-330-6876</t>
  </si>
  <si>
    <t>044-415-2177</t>
  </si>
  <si>
    <t>02-556-9395</t>
  </si>
  <si>
    <t>031-679-2324</t>
  </si>
  <si>
    <t>031-910-3539</t>
  </si>
  <si>
    <t>02-2671-8694</t>
  </si>
  <si>
    <t>063-716-2417</t>
  </si>
  <si>
    <t>031-310-1674</t>
  </si>
  <si>
    <t>02-552-1004</t>
  </si>
  <si>
    <t>02-594-2090</t>
  </si>
  <si>
    <t>02-6220-6951</t>
  </si>
  <si>
    <t>02-542-4168</t>
  </si>
  <si>
    <t>02-2692-0072</t>
  </si>
  <si>
    <t>연번</t>
    <phoneticPr fontId="2" type="noConversion"/>
  </si>
  <si>
    <t>주식회사 이앤아이월드</t>
  </si>
  <si>
    <t>㈜ 썬더</t>
  </si>
  <si>
    <t>에이제이네트웍스 주식회사</t>
  </si>
  <si>
    <t>㈜토탈싸인날으는곰</t>
  </si>
  <si>
    <t>㈜콤비</t>
  </si>
  <si>
    <t>㈜브랜드아큐맨</t>
  </si>
  <si>
    <t>㈜스타일앤</t>
  </si>
  <si>
    <t>㈜아이엠씨큐브</t>
  </si>
  <si>
    <t>온솔커뮤니테이션</t>
  </si>
  <si>
    <t>㈜아이엔알</t>
  </si>
  <si>
    <t>리바트강서전시장</t>
  </si>
  <si>
    <t>주식회사 케이티비투어</t>
  </si>
  <si>
    <t>비주얼트랜드</t>
  </si>
  <si>
    <t>학교안전공제중앙회</t>
  </si>
  <si>
    <t>나고소프트</t>
  </si>
  <si>
    <t>세광시스템이엔지주식회사</t>
  </si>
  <si>
    <t>명지대학교 산학협력단</t>
  </si>
  <si>
    <t>한국청소년정책연구원</t>
  </si>
  <si>
    <t>㈜ 보인씨엔아이</t>
  </si>
  <si>
    <t>루터대학교 산학협력단</t>
  </si>
  <si>
    <t>한국시설안전공단</t>
  </si>
  <si>
    <t>한국소방안전협회</t>
  </si>
  <si>
    <t>한국전기안전공사</t>
  </si>
  <si>
    <t>한국가스안전공사</t>
  </si>
  <si>
    <t>강종도</t>
  </si>
  <si>
    <t>황덕형</t>
  </si>
  <si>
    <t>안진수</t>
  </si>
  <si>
    <t>이승주</t>
  </si>
  <si>
    <t>이명주</t>
  </si>
  <si>
    <t>오용석</t>
  </si>
  <si>
    <t>박재범</t>
  </si>
  <si>
    <t>장소교</t>
  </si>
  <si>
    <t>신동희</t>
  </si>
  <si>
    <t>정준원</t>
  </si>
  <si>
    <t>이갑수</t>
  </si>
  <si>
    <t>박병화</t>
  </si>
  <si>
    <t>윤광학</t>
  </si>
  <si>
    <t>박인성</t>
  </si>
  <si>
    <t>한창희</t>
  </si>
  <si>
    <t>성낙철</t>
  </si>
  <si>
    <t>김동찬</t>
  </si>
  <si>
    <t>김선호</t>
  </si>
  <si>
    <t>노혁</t>
  </si>
  <si>
    <t>백정숙</t>
  </si>
  <si>
    <t>김준현</t>
  </si>
  <si>
    <t>장기창</t>
  </si>
  <si>
    <t>신현철</t>
  </si>
  <si>
    <t>이상권</t>
  </si>
  <si>
    <t>전대천</t>
  </si>
  <si>
    <t>-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</si>
  <si>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</si>
  <si>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</si>
  <si>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</si>
  <si>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</si>
  <si>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</si>
  <si>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</si>
  <si>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</si>
  <si>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</si>
  <si>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</si>
  <si>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</si>
  <si>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</si>
  <si>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</si>
  <si>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2015-13</t>
  </si>
  <si>
    <t>2015-14</t>
  </si>
  <si>
    <t>2015-15</t>
  </si>
  <si>
    <t>2015-16</t>
  </si>
  <si>
    <t>2015-17</t>
  </si>
  <si>
    <t>2015-18</t>
  </si>
  <si>
    <t>2015-19</t>
  </si>
  <si>
    <t>2015-26</t>
  </si>
  <si>
    <t>2015-27</t>
  </si>
  <si>
    <t>2015-20</t>
  </si>
  <si>
    <t>2015-21</t>
  </si>
  <si>
    <t>2015-22</t>
  </si>
  <si>
    <t>2015-23</t>
  </si>
  <si>
    <t>2015-24</t>
  </si>
  <si>
    <t>2015-25</t>
  </si>
  <si>
    <t>2015-28</t>
  </si>
  <si>
    <t>-</t>
    <phoneticPr fontId="2" type="noConversion"/>
  </si>
  <si>
    <t>2015-29</t>
  </si>
  <si>
    <t>2015-30</t>
  </si>
  <si>
    <t>단가/인</t>
  </si>
  <si>
    <t>청소년활동안전센터 영상제작 대행 용역</t>
  </si>
  <si>
    <t>청소년활동안전센터 디지털홍보 대행 용역</t>
  </si>
  <si>
    <t>청소년활동안전센터 언론홍보 대행 용역</t>
  </si>
  <si>
    <t>2015년 청소년수련시설 종합안전점검 용역(시설)</t>
  </si>
  <si>
    <t>2015년 청소년수련시설 종합안전점검 용역(전기)</t>
  </si>
  <si>
    <t>2015년 청소년수련시설 종합안전점검 용역(가스)</t>
  </si>
  <si>
    <t>2015년 청소년지도사 글로벌 리더십 해외연수(취소)</t>
  </si>
  <si>
    <t>2015년 청소년활동 실태 및 요구 조사</t>
  </si>
  <si>
    <t>2015년 청소년지도사 글로벌 리더십 해외연수 대행 용역</t>
  </si>
  <si>
    <t>2015년 국제회의 행사 참가단 파견 항공권 구매</t>
  </si>
  <si>
    <t>2015년 청소년활동통합관리시스템 고도화 사업 용역</t>
  </si>
  <si>
    <t>청소년수련시설 안전기준 마련 및 강화방안 연구</t>
  </si>
  <si>
    <t>청소년 및 청소년지도자 안전의식 지표개발 및 안전문화 확산연구</t>
  </si>
  <si>
    <t>청소년수련활동 안전 체계구축 및 안전관리 방안 연구</t>
  </si>
  <si>
    <t>청소년활동안전센터 중장기계획 연구</t>
  </si>
  <si>
    <t xml:space="preserve">광복 70주년 기념 청소년체험프로그램 축제 대행 용역 </t>
  </si>
  <si>
    <t>청소년활동안전센터 홍보전략 수립 및 이벤트 대행 용역</t>
    <phoneticPr fontId="2" type="noConversion"/>
  </si>
  <si>
    <t xml:space="preserve"> -</t>
  </si>
  <si>
    <t>수탁-공모사업</t>
  </si>
  <si>
    <t>활동정보-지급수수료</t>
  </si>
  <si>
    <t>법인관리사업</t>
  </si>
  <si>
    <t>지급수수료</t>
  </si>
  <si>
    <t>포상제</t>
  </si>
  <si>
    <t>수용비-지급수수료</t>
  </si>
  <si>
    <t>인증-행사진행비</t>
  </si>
  <si>
    <t>@</t>
  </si>
  <si>
    <t>수의(경쟁)</t>
  </si>
  <si>
    <t>일반경쟁</t>
  </si>
  <si>
    <t>제한경쟁</t>
  </si>
  <si>
    <t>물품</t>
  </si>
  <si>
    <t>협상계약</t>
  </si>
  <si>
    <t>전자</t>
  </si>
  <si>
    <t>국가계약법령 제26조 1항 5호(추정가 5천만원 이하 구매,용역)</t>
  </si>
  <si>
    <t>국제성취포상제 참가자 손해보험</t>
    <phoneticPr fontId="2" type="noConversion"/>
  </si>
  <si>
    <t>국가계약법령 제27조(재공고에의한수의계약)</t>
  </si>
  <si>
    <t>김충현</t>
    <phoneticPr fontId="2" type="noConversion"/>
  </si>
  <si>
    <t>김은주</t>
    <phoneticPr fontId="2" type="noConversion"/>
  </si>
  <si>
    <t>함영선</t>
    <phoneticPr fontId="2" type="noConversion"/>
  </si>
  <si>
    <t xml:space="preserve">제11회 대한민국청소년박람회 대행 용역 </t>
    <phoneticPr fontId="2" type="noConversion"/>
  </si>
  <si>
    <t>안현주</t>
    <phoneticPr fontId="2" type="noConversion"/>
  </si>
  <si>
    <t>노운</t>
    <phoneticPr fontId="2" type="noConversion"/>
  </si>
  <si>
    <t>조성만</t>
    <phoneticPr fontId="2" type="noConversion"/>
  </si>
  <si>
    <t>박준성</t>
    <phoneticPr fontId="2" type="noConversion"/>
  </si>
  <si>
    <t>박신애</t>
    <phoneticPr fontId="2" type="noConversion"/>
  </si>
  <si>
    <t>박웅</t>
    <phoneticPr fontId="2" type="noConversion"/>
  </si>
  <si>
    <t>김수진</t>
    <phoneticPr fontId="2" type="noConversion"/>
  </si>
  <si>
    <t>이정필</t>
    <phoneticPr fontId="2" type="noConversion"/>
  </si>
  <si>
    <t>김현경</t>
    <phoneticPr fontId="2" type="noConversion"/>
  </si>
  <si>
    <t>이지선</t>
    <phoneticPr fontId="2" type="noConversion"/>
  </si>
  <si>
    <t>오미선</t>
    <phoneticPr fontId="2" type="noConversion"/>
  </si>
  <si>
    <t>이수정</t>
    <phoneticPr fontId="2" type="noConversion"/>
  </si>
  <si>
    <t>임경미</t>
    <phoneticPr fontId="2" type="noConversion"/>
  </si>
  <si>
    <t>지방청소년활동진흥센터 중장기발전계획 수립 용역(긴급)</t>
    <phoneticPr fontId="2" type="noConversion"/>
  </si>
  <si>
    <t>조혜연</t>
    <phoneticPr fontId="2" type="noConversion"/>
  </si>
  <si>
    <t>김남정</t>
    <phoneticPr fontId="2" type="noConversion"/>
  </si>
  <si>
    <t>박경미</t>
    <phoneticPr fontId="2" type="noConversion"/>
  </si>
  <si>
    <t>2015년 청소년수련시설 종합안전점검 용역(소방)</t>
    <phoneticPr fontId="2" type="noConversion"/>
  </si>
  <si>
    <t>박소영</t>
    <phoneticPr fontId="2" type="noConversion"/>
  </si>
  <si>
    <t>국가계약법령 제26조 1항 6호 마목(국가사업위탁대행자,정부지자체)</t>
  </si>
  <si>
    <t>국가계약법령 제26조 1항 7호 마목(국가사업위탁대행자,정부지자체)</t>
  </si>
  <si>
    <t>국가계약법령 제26조 1항 8호 마목(국가사업위탁대행자,정부지자체)</t>
  </si>
  <si>
    <t>2014년 청소년프로그램 공모사업 결과보고서 제작</t>
    <phoneticPr fontId="2" type="noConversion"/>
  </si>
  <si>
    <t>청소년활동안전센터 전산 사무기기 임대 용역</t>
    <phoneticPr fontId="2" type="noConversion"/>
  </si>
  <si>
    <t>홈페이지 예계약시스템 유지보수 용역</t>
    <phoneticPr fontId="2" type="noConversion"/>
  </si>
  <si>
    <t xml:space="preserve">방과후아카데미 현판 제작 </t>
    <phoneticPr fontId="2" type="noConversion"/>
  </si>
  <si>
    <t>기관 브랜드전략 수립 및 BI시스템 개발 용역</t>
    <phoneticPr fontId="2" type="noConversion"/>
  </si>
  <si>
    <t>청소년활동안전센터BI개발 및 디자인 용역</t>
    <phoneticPr fontId="2" type="noConversion"/>
  </si>
  <si>
    <t>국립수련원 사업별 고객만족도 및 효과성 분석 용역</t>
    <phoneticPr fontId="2" type="noConversion"/>
  </si>
  <si>
    <t>청소년활동안전센터 사무용가구 임차 용역</t>
    <phoneticPr fontId="2" type="noConversion"/>
  </si>
  <si>
    <t>2015년 국가간청소년교류 항공,숙박,차량 용역 대행(긴급)</t>
    <phoneticPr fontId="2" type="noConversion"/>
  </si>
  <si>
    <t>국제성취포상제 홍보영상 제작 용역</t>
    <phoneticPr fontId="2" type="noConversion"/>
  </si>
  <si>
    <t>2015.06.22</t>
    <phoneticPr fontId="2" type="noConversion"/>
  </si>
  <si>
    <t>청소년활동안전센터 및 자기도전포상제 홈페이지 구축 용역</t>
    <phoneticPr fontId="2" type="noConversion"/>
  </si>
  <si>
    <t>청소년활동안전센터 냉난방기 설치</t>
    <phoneticPr fontId="2" type="noConversion"/>
  </si>
  <si>
    <t>2015.05.18</t>
    <phoneticPr fontId="2" type="noConversion"/>
  </si>
  <si>
    <t>청소년활동 안전관리교육과정 개발 용역(긴급)</t>
    <phoneticPr fontId="2" type="noConversion"/>
  </si>
  <si>
    <t>청소년특별회의 정책의제 연구용역</t>
    <phoneticPr fontId="2" type="noConversion"/>
  </si>
  <si>
    <t>방과후아카데미 관리체계개선 및 성과분석 용역</t>
    <phoneticPr fontId="2" type="noConversion"/>
  </si>
  <si>
    <t>청소년활동안전체험전 부스 장치운영(긴급)</t>
    <phoneticPr fontId="2" type="noConversion"/>
  </si>
  <si>
    <t>2015.06.17</t>
    <phoneticPr fontId="2" type="noConversion"/>
  </si>
  <si>
    <t>청소년자기도전포상제 효과성 척도개발 및 조사 용역</t>
    <phoneticPr fontId="2" type="noConversion"/>
  </si>
  <si>
    <t>2015.04.22</t>
    <phoneticPr fontId="2" type="noConversion"/>
  </si>
  <si>
    <t>2015.04.29</t>
    <phoneticPr fontId="2" type="noConversion"/>
  </si>
  <si>
    <t>방과후아카데미운영지원단</t>
    <phoneticPr fontId="2" type="noConversion"/>
  </si>
  <si>
    <t>안전지원사업-행사진행비</t>
  </si>
  <si>
    <t>안전지원사업-행사진행비</t>
    <phoneticPr fontId="2" type="noConversion"/>
  </si>
  <si>
    <t>수용비및수수료-지급수수료</t>
    <phoneticPr fontId="2" type="noConversion"/>
  </si>
  <si>
    <t>제11회대한민국청소년박람회</t>
    <phoneticPr fontId="2" type="noConversion"/>
  </si>
  <si>
    <t>법인관리사업</t>
    <phoneticPr fontId="2" type="noConversion"/>
  </si>
  <si>
    <t>국가간청소년교류</t>
    <phoneticPr fontId="2" type="noConversion"/>
  </si>
  <si>
    <t>지급수수료</t>
    <phoneticPr fontId="2" type="noConversion"/>
  </si>
  <si>
    <t>제11회 청소년특별회의</t>
    <phoneticPr fontId="2" type="noConversion"/>
  </si>
  <si>
    <t>자기도전포상</t>
    <phoneticPr fontId="2" type="noConversion"/>
  </si>
  <si>
    <t>2015시도청소년활동진흥센터기능강화</t>
    <phoneticPr fontId="2" type="noConversion"/>
  </si>
  <si>
    <t>청소년 국제교류사업 효과성 및 만족도 설문조사</t>
    <phoneticPr fontId="2" type="noConversion"/>
  </si>
  <si>
    <t>청소년 국제교류연구사업</t>
    <phoneticPr fontId="2" type="noConversion"/>
  </si>
  <si>
    <t>청소년수련안전시설</t>
    <phoneticPr fontId="2" type="noConversion"/>
  </si>
  <si>
    <t>청소년활동현장요구조사</t>
    <phoneticPr fontId="2" type="noConversion"/>
  </si>
  <si>
    <t>노아영</t>
    <phoneticPr fontId="2" type="noConversion"/>
  </si>
  <si>
    <t>국제회의 행사 참가단</t>
    <phoneticPr fontId="2" type="noConversion"/>
  </si>
  <si>
    <t>국제성취포상제 입회팩 제작 용역(긴급)</t>
    <phoneticPr fontId="2" type="noConversion"/>
  </si>
  <si>
    <t>2015년 청소년활동 실태 및 요구 조사(재공고)</t>
    <phoneticPr fontId="2" type="noConversion"/>
  </si>
  <si>
    <t>2015-20-01</t>
    <phoneticPr fontId="2" type="noConversion"/>
  </si>
  <si>
    <t>2015-29</t>
    <phoneticPr fontId="2" type="noConversion"/>
  </si>
  <si>
    <t>청소년수련활동인증제 제도개선 및 발전방안 연구</t>
    <phoneticPr fontId="2" type="noConversion"/>
  </si>
  <si>
    <t>2015-24-01</t>
    <phoneticPr fontId="2" type="noConversion"/>
  </si>
  <si>
    <t>2015-25-01</t>
    <phoneticPr fontId="2" type="noConversion"/>
  </si>
  <si>
    <t>2015-26-01</t>
    <phoneticPr fontId="2" type="noConversion"/>
  </si>
  <si>
    <t>2015-27-01</t>
    <phoneticPr fontId="2" type="noConversion"/>
  </si>
  <si>
    <t>청소년수련시설 안전기준 마련 및 강화방안 연구(재공고)</t>
    <phoneticPr fontId="2" type="noConversion"/>
  </si>
  <si>
    <t>청소년 및 청소년지도자 안전의식 지표개발 및 안전문화 확산연구(재공고)</t>
    <phoneticPr fontId="2" type="noConversion"/>
  </si>
  <si>
    <t>청소년수련활동 안전 체계구축 및 안전관리 방안 연구(재공고)</t>
    <phoneticPr fontId="2" type="noConversion"/>
  </si>
  <si>
    <t>청소년활동안전센터 중장기계획 연구(재공고)</t>
    <phoneticPr fontId="2" type="noConversion"/>
  </si>
  <si>
    <t>주식회사 동화항공여행사</t>
    <phoneticPr fontId="2" type="noConversion"/>
  </si>
  <si>
    <t>이재학</t>
    <phoneticPr fontId="2" type="noConversion"/>
  </si>
  <si>
    <t>서울시 강북구 도봉로 30 에코피아빌딩101호</t>
    <phoneticPr fontId="2" type="noConversion"/>
  </si>
  <si>
    <t>02-984-3111</t>
    <phoneticPr fontId="2" type="noConversion"/>
  </si>
  <si>
    <t>@</t>
    <phoneticPr fontId="2" type="noConversion"/>
  </si>
  <si>
    <t>2015-14-01</t>
    <phoneticPr fontId="2" type="noConversion"/>
  </si>
  <si>
    <t>2015-19</t>
    <phoneticPr fontId="2" type="noConversion"/>
  </si>
  <si>
    <t>-</t>
    <phoneticPr fontId="2" type="noConversion"/>
  </si>
  <si>
    <t>청소년활동 안전관리교육과정 개발 용역(재공고)</t>
    <phoneticPr fontId="2" type="noConversion"/>
  </si>
  <si>
    <t>청소년활동 안전관리교육과정 개발 용역</t>
    <phoneticPr fontId="2" type="noConversion"/>
  </si>
  <si>
    <t>-</t>
    <phoneticPr fontId="2" type="noConversion"/>
  </si>
  <si>
    <t>공사</t>
  </si>
  <si>
    <t>2015-30</t>
    <phoneticPr fontId="2" type="noConversion"/>
  </si>
  <si>
    <t>2015-31</t>
    <phoneticPr fontId="2" type="noConversion"/>
  </si>
  <si>
    <t>사무처 로비 인테리어 공사</t>
    <phoneticPr fontId="2" type="noConversion"/>
  </si>
  <si>
    <t>-</t>
    <phoneticPr fontId="2" type="noConversion"/>
  </si>
  <si>
    <t>국가계약법령 제26조 1항 5호(추정가 8천만원 이하 공사)</t>
  </si>
  <si>
    <t>2015-33</t>
    <phoneticPr fontId="2" type="noConversion"/>
  </si>
  <si>
    <t>-</t>
    <phoneticPr fontId="2" type="noConversion"/>
  </si>
  <si>
    <t>2015년 청소년활동 실태 및 요구조사 연구용역</t>
    <phoneticPr fontId="2" type="noConversion"/>
  </si>
  <si>
    <t>중앙대학교 산학렵력단</t>
    <phoneticPr fontId="2" type="noConversion"/>
  </si>
  <si>
    <t>-</t>
    <phoneticPr fontId="2" type="noConversion"/>
  </si>
  <si>
    <t>2015-34</t>
    <phoneticPr fontId="2" type="noConversion"/>
  </si>
  <si>
    <t>청소년수련활동인증제 고위험활동 영상 제작</t>
    <phoneticPr fontId="2" type="noConversion"/>
  </si>
  <si>
    <t>2015-29-01</t>
    <phoneticPr fontId="2" type="noConversion"/>
  </si>
  <si>
    <t>김원용</t>
    <phoneticPr fontId="2" type="noConversion"/>
  </si>
  <si>
    <t>02-820-6595</t>
    <phoneticPr fontId="2" type="noConversion"/>
  </si>
  <si>
    <t>서울시 동작구 흑석동 221</t>
    <phoneticPr fontId="2" type="noConversion"/>
  </si>
  <si>
    <t>㈜동성삼우국제여행상</t>
    <phoneticPr fontId="2" type="noConversion"/>
  </si>
  <si>
    <t>김정민</t>
    <phoneticPr fontId="2" type="noConversion"/>
  </si>
  <si>
    <t>02-723-8141</t>
    <phoneticPr fontId="2" type="noConversion"/>
  </si>
  <si>
    <t>서울시 중구 세종대로135-0 2402호</t>
    <phoneticPr fontId="2" type="noConversion"/>
  </si>
  <si>
    <t>@</t>
    <phoneticPr fontId="2" type="noConversion"/>
  </si>
  <si>
    <t>-</t>
    <phoneticPr fontId="2" type="noConversion"/>
  </si>
  <si>
    <t>㈜강우엠테크</t>
    <phoneticPr fontId="2" type="noConversion"/>
  </si>
  <si>
    <t>임덕빈</t>
    <phoneticPr fontId="2" type="noConversion"/>
  </si>
  <si>
    <t>02-497-0440</t>
    <phoneticPr fontId="2" type="noConversion"/>
  </si>
  <si>
    <t>서울시 성동구 왕십리로10길 12</t>
    <phoneticPr fontId="2" type="noConversion"/>
  </si>
  <si>
    <t>@</t>
    <phoneticPr fontId="2" type="noConversion"/>
  </si>
  <si>
    <t>박신애</t>
    <phoneticPr fontId="2" type="noConversion"/>
  </si>
  <si>
    <t>조혜연</t>
    <phoneticPr fontId="2" type="noConversion"/>
  </si>
  <si>
    <t>20105-08-10</t>
    <phoneticPr fontId="2" type="noConversion"/>
  </si>
  <si>
    <t>㈜위너스커뮤니케이션즈</t>
    <phoneticPr fontId="2" type="noConversion"/>
  </si>
  <si>
    <t>장윤열</t>
    <phoneticPr fontId="2" type="noConversion"/>
  </si>
  <si>
    <t>02-598-4340</t>
    <phoneticPr fontId="2" type="noConversion"/>
  </si>
  <si>
    <t>서울시 서초구 서초대로48길 15 서목빌딩 4층</t>
    <phoneticPr fontId="2" type="noConversion"/>
  </si>
  <si>
    <t>@</t>
    <phoneticPr fontId="2" type="noConversion"/>
  </si>
  <si>
    <t>김수진</t>
    <phoneticPr fontId="2" type="noConversion"/>
  </si>
  <si>
    <t>02-3472-1515</t>
    <phoneticPr fontId="2" type="noConversion"/>
  </si>
  <si>
    <t>2015-35</t>
    <phoneticPr fontId="2" type="noConversion"/>
  </si>
  <si>
    <t>주식회사 비아이스트라</t>
    <phoneticPr fontId="2" type="noConversion"/>
  </si>
  <si>
    <t>@</t>
    <phoneticPr fontId="2" type="noConversion"/>
  </si>
  <si>
    <t>청소년수련활동인증제 제도개선 및 발전방안 연구(재공고)</t>
    <phoneticPr fontId="2" type="noConversion"/>
  </si>
  <si>
    <t>윤지나</t>
    <phoneticPr fontId="2" type="noConversion"/>
  </si>
  <si>
    <t>이수진(송민주)</t>
    <phoneticPr fontId="2" type="noConversion"/>
  </si>
  <si>
    <t>2015-37</t>
    <phoneticPr fontId="2" type="noConversion"/>
  </si>
  <si>
    <t>광운대학교 산학협력단</t>
    <phoneticPr fontId="2" type="noConversion"/>
  </si>
  <si>
    <t>정용진</t>
    <phoneticPr fontId="2" type="noConversion"/>
  </si>
  <si>
    <t>02-940-5004</t>
    <phoneticPr fontId="2" type="noConversion"/>
  </si>
  <si>
    <t>서울시 노원구 광운로 20</t>
    <phoneticPr fontId="2" type="noConversion"/>
  </si>
  <si>
    <t>-</t>
    <phoneticPr fontId="2" type="noConversion"/>
  </si>
  <si>
    <t>@</t>
    <phoneticPr fontId="2" type="noConversion"/>
  </si>
  <si>
    <t>지급수수료</t>
    <phoneticPr fontId="2" type="noConversion"/>
  </si>
  <si>
    <t>2015.09.01</t>
    <phoneticPr fontId="2" type="noConversion"/>
  </si>
  <si>
    <t>이수정</t>
    <phoneticPr fontId="2" type="noConversion"/>
  </si>
  <si>
    <t>㈜미소테크</t>
    <phoneticPr fontId="2" type="noConversion"/>
  </si>
  <si>
    <t>진병삼</t>
    <phoneticPr fontId="2" type="noConversion"/>
  </si>
  <si>
    <t>2015-38</t>
    <phoneticPr fontId="2" type="noConversion"/>
  </si>
  <si>
    <t>2015-39</t>
    <phoneticPr fontId="2" type="noConversion"/>
  </si>
  <si>
    <t>2015-40</t>
    <phoneticPr fontId="2" type="noConversion"/>
  </si>
  <si>
    <t>2015-41</t>
    <phoneticPr fontId="2" type="noConversion"/>
  </si>
  <si>
    <t>2015-42</t>
    <phoneticPr fontId="2" type="noConversion"/>
  </si>
  <si>
    <t>명지대학교 산학협력단</t>
    <phoneticPr fontId="2" type="noConversion"/>
  </si>
  <si>
    <t>평택대학교 산학협력단</t>
    <phoneticPr fontId="2" type="noConversion"/>
  </si>
  <si>
    <t>대원대학교 산학협력단</t>
    <phoneticPr fontId="2" type="noConversion"/>
  </si>
  <si>
    <t>이동현</t>
    <phoneticPr fontId="2" type="noConversion"/>
  </si>
  <si>
    <t>031-659-8446</t>
    <phoneticPr fontId="2" type="noConversion"/>
  </si>
  <si>
    <t>경기도 평택시 서동대로 3825</t>
    <phoneticPr fontId="2" type="noConversion"/>
  </si>
  <si>
    <t>함흥돈</t>
    <phoneticPr fontId="2" type="noConversion"/>
  </si>
  <si>
    <t>043-649-3504</t>
    <phoneticPr fontId="2" type="noConversion"/>
  </si>
  <si>
    <t>충청북도 제천시 대학로 316</t>
    <phoneticPr fontId="2" type="noConversion"/>
  </si>
  <si>
    <t>주식회사 지성토탈</t>
    <phoneticPr fontId="2" type="noConversion"/>
  </si>
  <si>
    <t>윤정희</t>
    <phoneticPr fontId="2" type="noConversion"/>
  </si>
  <si>
    <t>02-2264-0977</t>
    <phoneticPr fontId="2" type="noConversion"/>
  </si>
  <si>
    <t>서울시 중구 삼일대로 6길 20</t>
    <phoneticPr fontId="2" type="noConversion"/>
  </si>
  <si>
    <t>@</t>
    <phoneticPr fontId="2" type="noConversion"/>
  </si>
  <si>
    <t>02-6124-5788</t>
    <phoneticPr fontId="2" type="noConversion"/>
  </si>
  <si>
    <t>서울시 구로구 디지털로26길111 JNK디지털타워 712호</t>
    <phoneticPr fontId="2" type="noConversion"/>
  </si>
  <si>
    <t>-</t>
    <phoneticPr fontId="2" type="noConversion"/>
  </si>
  <si>
    <t>@</t>
    <phoneticPr fontId="2" type="noConversion"/>
  </si>
  <si>
    <t>@</t>
    <phoneticPr fontId="2" type="noConversion"/>
  </si>
  <si>
    <t>김남정</t>
    <phoneticPr fontId="2" type="noConversion"/>
  </si>
  <si>
    <t>청소년활동 안전관리 원격교육시스템 개발 용역</t>
    <phoneticPr fontId="2" type="noConversion"/>
  </si>
  <si>
    <t>2015-32</t>
    <phoneticPr fontId="2" type="noConversion"/>
  </si>
  <si>
    <t>한국청소년활동진흥원 홈페이지 기능개선 용역</t>
    <phoneticPr fontId="2" type="noConversion"/>
  </si>
  <si>
    <t>부서</t>
    <phoneticPr fontId="2" type="noConversion"/>
  </si>
  <si>
    <t>요청자</t>
    <phoneticPr fontId="2" type="noConversion"/>
  </si>
  <si>
    <t>책임연구원</t>
    <phoneticPr fontId="2" type="noConversion"/>
  </si>
  <si>
    <t>경영관리부</t>
  </si>
  <si>
    <t>이동준</t>
    <phoneticPr fontId="2" type="noConversion"/>
  </si>
  <si>
    <t>okidj@kywa.or.kr</t>
    <phoneticPr fontId="2" type="noConversion"/>
  </si>
  <si>
    <t>02-330-2885</t>
    <phoneticPr fontId="2" type="noConversion"/>
  </si>
  <si>
    <t>-</t>
    <phoneticPr fontId="2" type="noConversion"/>
  </si>
  <si>
    <t>긴급</t>
    <phoneticPr fontId="2" type="noConversion"/>
  </si>
  <si>
    <t xml:space="preserve">2017년 수의계약 현황 </t>
    <phoneticPr fontId="2" type="noConversion"/>
  </si>
  <si>
    <t>제한</t>
    <phoneticPr fontId="2" type="noConversion"/>
  </si>
  <si>
    <t>소액입찰계약(조달청 외)</t>
    <phoneticPr fontId="2" type="noConversion"/>
  </si>
  <si>
    <t>중앙입찰달계약(조달청)</t>
    <phoneticPr fontId="2" type="noConversion"/>
  </si>
  <si>
    <t>경쟁</t>
  </si>
  <si>
    <t>경쟁</t>
    <phoneticPr fontId="2" type="noConversion"/>
  </si>
  <si>
    <t>수의</t>
    <phoneticPr fontId="2" type="noConversion"/>
  </si>
  <si>
    <t>일반경쟁</t>
    <phoneticPr fontId="2" type="noConversion"/>
  </si>
  <si>
    <t>제한경쟁</t>
    <phoneticPr fontId="2" type="noConversion"/>
  </si>
  <si>
    <t>지명경쟁</t>
    <phoneticPr fontId="2" type="noConversion"/>
  </si>
  <si>
    <t>수의계약</t>
    <phoneticPr fontId="2" type="noConversion"/>
  </si>
  <si>
    <t>소액수의</t>
    <phoneticPr fontId="2" type="noConversion"/>
  </si>
  <si>
    <t>단계</t>
    <phoneticPr fontId="2" type="noConversion"/>
  </si>
  <si>
    <t>협상계약</t>
    <phoneticPr fontId="2" type="noConversion"/>
  </si>
  <si>
    <t>2단계경쟁</t>
    <phoneticPr fontId="2" type="noConversion"/>
  </si>
  <si>
    <t xml:space="preserve"> </t>
    <phoneticPr fontId="2" type="noConversion"/>
  </si>
  <si>
    <t>자체입찰계약</t>
    <phoneticPr fontId="2" type="noConversion"/>
  </si>
  <si>
    <t>자체조달</t>
  </si>
  <si>
    <t>자체조달</t>
    <phoneticPr fontId="2" type="noConversion"/>
  </si>
  <si>
    <t>중앙조달</t>
    <phoneticPr fontId="2" type="noConversion"/>
  </si>
  <si>
    <t>비투비존</t>
    <phoneticPr fontId="2" type="noConversion"/>
  </si>
  <si>
    <t>직접조사</t>
  </si>
  <si>
    <t>국가계약법령 제26조 1항 5호(추정가 2천만원 이하 )</t>
    <phoneticPr fontId="2" type="noConversion"/>
  </si>
  <si>
    <t>직접산출</t>
    <phoneticPr fontId="2" type="noConversion"/>
  </si>
  <si>
    <t>재공고</t>
    <phoneticPr fontId="2" type="noConversion"/>
  </si>
  <si>
    <t>-</t>
    <phoneticPr fontId="2" type="noConversion"/>
  </si>
  <si>
    <t>2017년 KYWA 홈페이지 예·계약시스템 유지보수 용역</t>
  </si>
  <si>
    <t>국가계약법령 제26조 1항 5호(추정가 2천만원 이하 )</t>
  </si>
  <si>
    <t>계약방법</t>
    <phoneticPr fontId="2" type="noConversion"/>
  </si>
  <si>
    <t>적격심사</t>
    <phoneticPr fontId="2" type="noConversion"/>
  </si>
  <si>
    <t>단가계약</t>
    <phoneticPr fontId="2" type="noConversion"/>
  </si>
  <si>
    <t>-</t>
    <phoneticPr fontId="2" type="noConversion"/>
  </si>
  <si>
    <t>수의계약</t>
  </si>
  <si>
    <t>-</t>
    <phoneticPr fontId="2" type="noConversion"/>
  </si>
  <si>
    <t>공동분담</t>
    <phoneticPr fontId="2" type="noConversion"/>
  </si>
  <si>
    <t>공동이행</t>
    <phoneticPr fontId="2" type="noConversion"/>
  </si>
  <si>
    <t>분담+이행</t>
    <phoneticPr fontId="2" type="noConversion"/>
  </si>
  <si>
    <t>적격심사</t>
  </si>
  <si>
    <t xml:space="preserve">  </t>
  </si>
  <si>
    <t>단가계약</t>
  </si>
  <si>
    <t>2단계경쟁</t>
  </si>
  <si>
    <t>중앙조달</t>
  </si>
  <si>
    <t>지명경쟁</t>
  </si>
  <si>
    <t>비투비존</t>
  </si>
  <si>
    <t>가격경쟁</t>
  </si>
  <si>
    <t>견적입찰</t>
  </si>
  <si>
    <t>변경/연장</t>
  </si>
  <si>
    <t>비투비존</t>
    <phoneticPr fontId="2" type="noConversion"/>
  </si>
  <si>
    <t>변경및연장</t>
    <phoneticPr fontId="2" type="noConversion"/>
  </si>
  <si>
    <t>소액수의</t>
    <phoneticPr fontId="2" type="noConversion"/>
  </si>
  <si>
    <t>수의계약</t>
    <phoneticPr fontId="2" type="noConversion"/>
  </si>
  <si>
    <t>자체조사</t>
    <phoneticPr fontId="2" type="noConversion"/>
  </si>
  <si>
    <t>최저가</t>
    <phoneticPr fontId="2" type="noConversion"/>
  </si>
  <si>
    <t>-</t>
    <phoneticPr fontId="2" type="noConversion"/>
  </si>
  <si>
    <t>견적입찰</t>
    <phoneticPr fontId="2" type="noConversion"/>
  </si>
  <si>
    <t>자체조달</t>
    <phoneticPr fontId="2" type="noConversion"/>
  </si>
  <si>
    <t>중앙조달</t>
    <phoneticPr fontId="2" type="noConversion"/>
  </si>
  <si>
    <t>자체조사</t>
    <phoneticPr fontId="2" type="noConversion"/>
  </si>
  <si>
    <t>중앙조달</t>
    <phoneticPr fontId="2" type="noConversion"/>
  </si>
  <si>
    <t>크림하우스주식회사</t>
  </si>
  <si>
    <t>전략기획부</t>
  </si>
  <si>
    <t>운영관리부</t>
  </si>
  <si>
    <t>활동사업부</t>
  </si>
  <si>
    <t>고객지원부</t>
  </si>
  <si>
    <t>청소년교류센터</t>
  </si>
  <si>
    <t>주식회사 프로그레스미디어</t>
  </si>
  <si>
    <t>선진회계법인</t>
  </si>
  <si>
    <t>감사실</t>
  </si>
  <si>
    <t>활동기획부</t>
  </si>
  <si>
    <t>평창</t>
  </si>
  <si>
    <t>(유)고흥가스</t>
  </si>
  <si>
    <t>우주활동부</t>
  </si>
  <si>
    <t>김제</t>
  </si>
  <si>
    <t>중앙</t>
  </si>
  <si>
    <t>㈜서원 엘리베이터</t>
  </si>
  <si>
    <t>㈜카프</t>
  </si>
  <si>
    <t>연수운영부</t>
  </si>
  <si>
    <t>㈜우정크리닝</t>
  </si>
  <si>
    <t>㈜정진</t>
  </si>
  <si>
    <t>청수크린테크</t>
  </si>
  <si>
    <t>주식회사 한국이엔아이인터내셔널</t>
  </si>
  <si>
    <t>사회문화＆세무정보사</t>
  </si>
  <si>
    <t>전우용사촌(주)</t>
  </si>
  <si>
    <t>국가계약법령 제26조 1항 4호(용사촌,중증장애인생산품,사회복지법인)</t>
  </si>
  <si>
    <t>국가계약법령 제26조 1항 2호(1인생산자등)</t>
  </si>
  <si>
    <t>국가계약법령 제26조 1항 5호(여성기업및장애인기업 )</t>
  </si>
  <si>
    <t>㈜소프트체인</t>
  </si>
  <si>
    <t>청호나이스</t>
  </si>
  <si>
    <t>전산장비 IDC 위탁사업 계약 연장</t>
  </si>
  <si>
    <t>주식회사 코리아서버 호스팅</t>
  </si>
  <si>
    <t xml:space="preserve"> 국계법시행령 제26조 1항 2호사목(이미 조달된 물품의 부품교환 또는 설비확충)</t>
  </si>
  <si>
    <t>구분</t>
    <phoneticPr fontId="2" type="noConversion"/>
  </si>
  <si>
    <t>우주</t>
  </si>
  <si>
    <t>해양</t>
  </si>
  <si>
    <t>국가계약법령 제26조 1항 5호(추정가 3천만원 이하 )</t>
  </si>
  <si>
    <t>안전교육시스템 IDC 계약 연장</t>
  </si>
  <si>
    <t xml:space="preserve">2017년도고객만족도조사(pcs1)용역 </t>
  </si>
  <si>
    <t xml:space="preserve">청소년방과후 아카데미 운영실무자 국외연수대행용역  </t>
  </si>
  <si>
    <t xml:space="preserve">2018년 국제청소년성취포상제 포상휘장 제작 채결   </t>
  </si>
  <si>
    <t xml:space="preserve">2018년 한국청소년활동진흥원 식자재 (김치류) 연간구매 </t>
  </si>
  <si>
    <t>청소년활동안전 학부모체험단 운영</t>
  </si>
  <si>
    <t xml:space="preserve">2018년 청소년 교류대행업체선정(2개국)   </t>
  </si>
  <si>
    <t xml:space="preserve">시도 연계찾아가는 홍보 홍보물(기념품)제작   </t>
  </si>
  <si>
    <t xml:space="preserve">시도 연계찾아가는 홍보 홍보물제작   </t>
  </si>
  <si>
    <t xml:space="preserve">2018년청소년수련활동인증제 온라인 메체 운영  </t>
  </si>
  <si>
    <t>청소년 수련시설 안전사고법률상담서비스운영</t>
  </si>
  <si>
    <t xml:space="preserve">청소년 체험활동이동버스 안전 켐패인 안전키트 제작    </t>
  </si>
  <si>
    <t>청소년수련시설 종합 안전‧위생점검 용역(소방분야)</t>
  </si>
  <si>
    <t>청소년수련시설 종합 안전‧위생점검 용역(전기분야)</t>
  </si>
  <si>
    <t xml:space="preserve">청소년활동안전 찾아가는홍보기획부스설치용역 </t>
  </si>
  <si>
    <t>청소년수련시설 종합 안전‧위생점검 용역(시설분야)</t>
  </si>
  <si>
    <t xml:space="preserve">2018년국제 청소년리더교류지원사업효과 분석밎 모델안개발 연구  </t>
  </si>
  <si>
    <t xml:space="preserve">국제 청소년 성취 포상제 참여청소년입회팩 제작    </t>
  </si>
  <si>
    <t xml:space="preserve">2018년 성취포상제홍보물제작 배포  </t>
  </si>
  <si>
    <t xml:space="preserve">운영담당자 감사박스구성물품 제작   </t>
  </si>
  <si>
    <t xml:space="preserve">청소년수련활동인증심사원직무분석운용개선방안 연구  </t>
  </si>
  <si>
    <t>2018 청소년자기도전포상제 취약계층청소년 입회팩 제작 및 배포</t>
  </si>
  <si>
    <t>2018 KYWA 통합예약 개선사업 용역</t>
  </si>
  <si>
    <t>안전문화 콘텐츠 제작 및 청소년 매체 배포</t>
  </si>
  <si>
    <t>청소년활동안전센터 전산기기 임대 연장</t>
  </si>
  <si>
    <t>청소년 국제교류활동 성평등 강의안 개발</t>
  </si>
  <si>
    <t>2018 청소년방과후아카데미 효과만족도 연구</t>
  </si>
  <si>
    <t>KYWA 경영전략 롤링 및 실행력 강화 컨설팅</t>
  </si>
  <si>
    <t>4대 핵심활동 프로그램 운영 모형 개발</t>
  </si>
  <si>
    <t>KYWA 온라인 광고 대행 용역</t>
  </si>
  <si>
    <t>청소년 눈높이 안전교육 콘텐츠 제작</t>
  </si>
  <si>
    <t>국립청소년수련시설 청소년 활동운영 및 안전관리 시스템 개발</t>
  </si>
  <si>
    <t>2018 청소년자기도전포상제 포장메달 제작</t>
  </si>
  <si>
    <t>2018년 한국청소년활동진흥원 회계감사 용역</t>
  </si>
  <si>
    <t>제3회 대한민국 청소년활동 프로그램 경진대회 행사장 설치</t>
  </si>
  <si>
    <t>제3회 대한민국 청소년활동 프로그램 경진대회 우수 프로그램 자료집 제작 및 보급</t>
  </si>
  <si>
    <t>2018 청소년자기도전포상제 포상물품 제작</t>
  </si>
  <si>
    <t>비정규직 전환을 위한 자회사 출자계획 수립 용역 계약체결 완료보고</t>
  </si>
  <si>
    <t>숙박형 등 청소년수련활동계획의 신고 제도개선 및 활성화 방안 도출을 위한 연구</t>
  </si>
  <si>
    <t>출자 대상법인 조직 및 인력운영계획 수립</t>
  </si>
  <si>
    <t>전환대상자 처우개선 및 자회사 운영을 위한 보수제도 수립</t>
  </si>
  <si>
    <t>KYWA 캐릭터 탈인형 제작</t>
  </si>
  <si>
    <t>청소년활동·수련시설 관련 배상책임(공제)보험 현황자료 통계화 및 분석</t>
  </si>
  <si>
    <t>2018년 청소년어울림마당 및 동아리 효과성 조사분석</t>
  </si>
  <si>
    <t>청소년 방과 후 활동(생활) 수요 및 현황 조사 표본설계 및 분석 연구</t>
  </si>
  <si>
    <t>2018년 시도센터 고객만족도 조사 결과분석</t>
  </si>
  <si>
    <t>2019년 KYWA 달력 제작 계약체결</t>
  </si>
  <si>
    <t>겨울철 학부모 대상 청소년활동 안전확인 홍보 운영</t>
  </si>
  <si>
    <t>KYWA YOUTH 플랫폼 메뉴 개발</t>
  </si>
  <si>
    <t>이달의 인증프로그램 사례집 제작 및 발송</t>
  </si>
  <si>
    <t>2019년 청소년수련활동인증제 탁상용 달력 제작</t>
  </si>
  <si>
    <t>2018년 청소년자원봉사 지도자 온라인 교육콘텐츠 제작</t>
  </si>
  <si>
    <t>인증정보시스템 증빙 자료 입력</t>
  </si>
  <si>
    <t>2019년 청소년수련활동인증제 다이어리 패키지 제작</t>
  </si>
  <si>
    <t>겨울방학 계기 청소년활동안전 기획방송 제작·송출</t>
  </si>
  <si>
    <t>지상파 방송 연계 안전확인 문의서비스 영상 송출</t>
  </si>
  <si>
    <t>2018년 사업장별 정보보호 및 개인정보보호 실태점검</t>
  </si>
  <si>
    <t>2018년 청소년수련활동인증제 교육 콘텐츠 개발 제작</t>
  </si>
  <si>
    <t>KYWA 온라인 광고 대행</t>
  </si>
  <si>
    <t>청소년수련활동 안전 종합매뉴얼 제작</t>
  </si>
  <si>
    <t>방과후아카데미 연계 안전입히기 캠페인 운영 물품 제작 및 배송</t>
  </si>
  <si>
    <t>방부목 부후진단기 구매</t>
  </si>
  <si>
    <t>EN, ERCA, ISO 기준 번역</t>
  </si>
  <si>
    <t>2018년 보조금 수탁사업 검증용역</t>
  </si>
  <si>
    <t>2019년 청소년방과후아카데미 사업 홍보물 제작 및 배포</t>
  </si>
  <si>
    <t>2019년 KYWA 달력 추가제작 및 배포</t>
  </si>
  <si>
    <t>청소년자원봉사 Dovol 리플렛, 포스터 제작</t>
  </si>
  <si>
    <t>2019년 청소년방과후아카데미 사업 홍보물품 제작 및 배포</t>
  </si>
  <si>
    <t>2018년 겨울철청소년수련활동 신고제 홍보물 제작</t>
  </si>
  <si>
    <t>체험정보 시도센터 연계용 API 설계 및 전송</t>
  </si>
  <si>
    <t>2018년 한국청소년활동진흥원 식자재(김치류) 연간 구매</t>
  </si>
  <si>
    <t>2018년 생활폐기물 위탁처리용역</t>
  </si>
  <si>
    <t>생활관 AB동 내진보강공사(특허)</t>
  </si>
  <si>
    <t>18년 정수기 유지관리 용역 계약</t>
  </si>
  <si>
    <t>18년 산업안전관리 위탁용역계약</t>
  </si>
  <si>
    <t>자산관리시스템 유지보수 계약</t>
  </si>
  <si>
    <t>시설물유지보수(통신시설)</t>
  </si>
  <si>
    <t>시설물유지보수(승강기)</t>
  </si>
  <si>
    <t>19년 폐기물(생활관) 위탁처리용역</t>
  </si>
  <si>
    <t>시설물유지보수(무대설비)</t>
  </si>
  <si>
    <t>19년 폐기물(음식물)위탁처리용역</t>
  </si>
  <si>
    <t>전산사무기기 임차계약</t>
  </si>
  <si>
    <t>19년 생활관 침구류 위탁처리용역</t>
  </si>
  <si>
    <t>생활쓰레기처리용역</t>
  </si>
  <si>
    <t>세탁물처리용역</t>
  </si>
  <si>
    <t>음식물류폐기물처리용역</t>
  </si>
  <si>
    <t>중정바닥재 포장공사</t>
  </si>
  <si>
    <t>2018년도 식당 취사용 가스 구매</t>
  </si>
  <si>
    <t>야외 보행용 데크목재 보수용 자재</t>
  </si>
  <si>
    <t>덕흥천문대 관측자료 저장장치 확충</t>
  </si>
  <si>
    <t>덕흥천문대 기능보강공사</t>
  </si>
  <si>
    <t>농생명센터 오수처리장 분리막 교체</t>
  </si>
  <si>
    <t>농생명센터 전망대 난간 보강공사</t>
  </si>
  <si>
    <t>생활관 에어컨 세척 용역</t>
  </si>
  <si>
    <t>초절전 온수관 열매수 교환공사</t>
  </si>
  <si>
    <t>청소년 참여문화 공간 야외무대 설치공사</t>
  </si>
  <si>
    <t>지주형 사인물 제작설치</t>
  </si>
  <si>
    <t>2018년 해양센터 PC 및 사무기기 렌탈</t>
  </si>
  <si>
    <t>2019년 정수기 임차 계약 체결</t>
  </si>
  <si>
    <t>한국능률협회컨설팅</t>
  </si>
  <si>
    <t>㈜아름다운여행세상</t>
  </si>
  <si>
    <t>㈜두루행복</t>
  </si>
  <si>
    <t>㈜아워홈</t>
  </si>
  <si>
    <t>㈜옐로스토리</t>
  </si>
  <si>
    <t>㈜하나플러스여행</t>
  </si>
  <si>
    <t>지 오 스</t>
  </si>
  <si>
    <t>크리에이티브디엔아이</t>
  </si>
  <si>
    <t>폼폼커뮤니케이션</t>
  </si>
  <si>
    <t>법무법인로인</t>
  </si>
  <si>
    <t>한국소방안전원</t>
  </si>
  <si>
    <t>㈜테이너</t>
  </si>
  <si>
    <t>경희대학교산업혁력단</t>
  </si>
  <si>
    <t>㈜지성토탈</t>
  </si>
  <si>
    <t>㈜가나씨앤피</t>
  </si>
  <si>
    <t>㈜모두커뮤니케이션</t>
  </si>
  <si>
    <t>한국양성평등교육진흥원</t>
  </si>
  <si>
    <t>사단법인 국가지역경쟁력연구회</t>
  </si>
  <si>
    <t>(주)하이씨씨</t>
  </si>
  <si>
    <t>청담아이앤씨 주식회사</t>
  </si>
  <si>
    <t>한국장애인단체총연합회 인쇄사업소</t>
  </si>
  <si>
    <t xml:space="preserve">인적자원경영연구소 </t>
  </si>
  <si>
    <t>순천향대학교산학협력단</t>
  </si>
  <si>
    <t>주식회사 라이트디시즌</t>
  </si>
  <si>
    <t>호인사노무법인</t>
  </si>
  <si>
    <t>주식회사 한국디씨엠</t>
  </si>
  <si>
    <t>사단법인 한국조사연구학회</t>
  </si>
  <si>
    <t>한국방송통신대학교산학협력단</t>
  </si>
  <si>
    <t>디자인인</t>
  </si>
  <si>
    <t>엔에이치엔에듀 주식회사</t>
  </si>
  <si>
    <t>플랜 비(Plan Be)</t>
  </si>
  <si>
    <t>(주)이다시스템</t>
  </si>
  <si>
    <t>한국교육방송공사</t>
  </si>
  <si>
    <t>시큐어플러스 주식회사</t>
  </si>
  <si>
    <t>크리에이티브디앤아이</t>
  </si>
  <si>
    <t>영민인터내셔날</t>
  </si>
  <si>
    <t>(주)다큐멘테크</t>
  </si>
  <si>
    <t>삼덕회계법인</t>
  </si>
  <si>
    <t>사단법인 한국장애인상생복지회</t>
  </si>
  <si>
    <t>주식회사 유비쿼터출판큰빛</t>
  </si>
  <si>
    <t>영원테크</t>
  </si>
  <si>
    <t>(주)나고소프트(Nagosoft Inc.)</t>
  </si>
  <si>
    <t>대신산업개발㈜</t>
  </si>
  <si>
    <t>메트로티엔씨㈜</t>
  </si>
  <si>
    <t>그린월드.아쿠아</t>
  </si>
  <si>
    <t>(사)대한산업안전협회 충남북부지회</t>
  </si>
  <si>
    <t>스테이지테크</t>
  </si>
  <si>
    <t>㈜그린아산</t>
  </si>
  <si>
    <t>대신사무기기</t>
  </si>
  <si>
    <t>주식회사 보성씨엔알</t>
  </si>
  <si>
    <t>발우건설㈜</t>
  </si>
  <si>
    <t>주식회사 현대</t>
  </si>
  <si>
    <t>청전정보기술</t>
  </si>
  <si>
    <t>주식회사 고산건설</t>
  </si>
  <si>
    <t>㈜필로스</t>
  </si>
  <si>
    <t>용신산업㈜</t>
  </si>
  <si>
    <t>하이엠솔루텍㈜</t>
  </si>
  <si>
    <t>그린에너텍</t>
  </si>
  <si>
    <t>㈜뉴딜조경</t>
  </si>
  <si>
    <t>(유)국보광고기획</t>
  </si>
  <si>
    <t>주식회사 이노렌탈</t>
  </si>
  <si>
    <t>활동정보부</t>
  </si>
  <si>
    <t>경영혁신부</t>
  </si>
  <si>
    <t>각 고객지원부</t>
  </si>
  <si>
    <t>활동안전부</t>
  </si>
  <si>
    <t>활동인증부</t>
  </si>
  <si>
    <t>황동인증부</t>
  </si>
  <si>
    <t xml:space="preserve">전략기획부 </t>
  </si>
  <si>
    <t>자회사설립추진단</t>
  </si>
  <si>
    <t>청소년활동안전센터</t>
  </si>
  <si>
    <t>정책사업부</t>
  </si>
  <si>
    <t>IT전략부</t>
  </si>
  <si>
    <t>방과후활동지원센터</t>
  </si>
  <si>
    <t>국가계약법령 제26조 1항 5호(용사촌,중증장애인생산품,사회복지법인)</t>
  </si>
  <si>
    <t>한국청소년활동진흥원 5백만원 이상 수의계약 현황(2018년)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</si>
</sst>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_-* #,##0.0_-;\-* #,##0.0_-;_-* &quot;-&quot;_-;_-@_-"/>
    <numFmt numFmtId="177" formatCode="0.000%"/>
    <numFmt numFmtId="178" formatCode="mm&quot;월&quot;\ dd&quot;일&quot;;@"/>
    <numFmt numFmtId="179" formatCode="yyyy\.mm\.dd"/>
    <numFmt numFmtId="180" formatCode="mm&quot;월&quot;\ dd&quot;일&quot;"/>
    <numFmt numFmtId="181" formatCode="0.0%"/>
    <numFmt numFmtId="182" formatCode="#,##0_ ;[Red]\-#,##0\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i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charset val="129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9.9"/>
      <color theme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double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double">
        <color auto="1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vertical="center" shrinkToFit="1"/>
    </xf>
    <xf numFmtId="0" fontId="4" fillId="0" borderId="4" xfId="0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/>
    </xf>
    <xf numFmtId="41" fontId="4" fillId="0" borderId="2" xfId="1" applyFont="1" applyBorder="1" applyAlignment="1">
      <alignment vertical="center" shrinkToFi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2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5" fillId="0" borderId="0" xfId="1" applyFont="1" applyAlignment="1">
      <alignment vertical="center" shrinkToFit="1"/>
    </xf>
    <xf numFmtId="41" fontId="15" fillId="5" borderId="14" xfId="1" applyFont="1" applyFill="1" applyBorder="1" applyAlignment="1">
      <alignment vertical="center" shrinkToFit="1"/>
    </xf>
    <xf numFmtId="41" fontId="15" fillId="5" borderId="15" xfId="1" applyFont="1" applyFill="1" applyBorder="1" applyAlignment="1">
      <alignment vertical="center" shrinkToFit="1"/>
    </xf>
    <xf numFmtId="41" fontId="15" fillId="5" borderId="17" xfId="1" applyFont="1" applyFill="1" applyBorder="1" applyAlignment="1">
      <alignment vertical="center" shrinkToFit="1"/>
    </xf>
    <xf numFmtId="41" fontId="15" fillId="5" borderId="18" xfId="1" applyFont="1" applyFill="1" applyBorder="1" applyAlignment="1">
      <alignment vertical="center" shrinkToFit="1"/>
    </xf>
    <xf numFmtId="41" fontId="15" fillId="5" borderId="23" xfId="1" applyFont="1" applyFill="1" applyBorder="1" applyAlignment="1">
      <alignment vertical="center" shrinkToFit="1"/>
    </xf>
    <xf numFmtId="41" fontId="15" fillId="5" borderId="24" xfId="1" applyFont="1" applyFill="1" applyBorder="1" applyAlignment="1">
      <alignment vertical="center" shrinkToFit="1"/>
    </xf>
    <xf numFmtId="41" fontId="15" fillId="2" borderId="26" xfId="1" applyFont="1" applyFill="1" applyBorder="1" applyAlignment="1">
      <alignment vertical="center" shrinkToFit="1"/>
    </xf>
    <xf numFmtId="41" fontId="15" fillId="2" borderId="27" xfId="1" applyFont="1" applyFill="1" applyBorder="1" applyAlignment="1">
      <alignment vertical="center" shrinkToFit="1"/>
    </xf>
    <xf numFmtId="41" fontId="15" fillId="2" borderId="25" xfId="1" applyFont="1" applyFill="1" applyBorder="1" applyAlignment="1">
      <alignment vertical="center" shrinkToFit="1"/>
    </xf>
    <xf numFmtId="41" fontId="15" fillId="5" borderId="13" xfId="1" applyFont="1" applyFill="1" applyBorder="1" applyAlignment="1">
      <alignment vertical="center" shrinkToFit="1"/>
    </xf>
    <xf numFmtId="41" fontId="15" fillId="5" borderId="16" xfId="1" applyFont="1" applyFill="1" applyBorder="1" applyAlignment="1">
      <alignment vertical="center" shrinkToFit="1"/>
    </xf>
    <xf numFmtId="41" fontId="15" fillId="5" borderId="22" xfId="1" applyFont="1" applyFill="1" applyBorder="1" applyAlignment="1">
      <alignment vertical="center" shrinkToFit="1"/>
    </xf>
    <xf numFmtId="41" fontId="15" fillId="5" borderId="19" xfId="1" applyFont="1" applyFill="1" applyBorder="1" applyAlignment="1">
      <alignment vertical="center" shrinkToFit="1"/>
    </xf>
    <xf numFmtId="41" fontId="15" fillId="5" borderId="20" xfId="1" applyFont="1" applyFill="1" applyBorder="1" applyAlignment="1">
      <alignment vertical="center" shrinkToFit="1"/>
    </xf>
    <xf numFmtId="41" fontId="15" fillId="5" borderId="21" xfId="1" applyFont="1" applyFill="1" applyBorder="1" applyAlignment="1">
      <alignment vertical="center" shrinkToFit="1"/>
    </xf>
    <xf numFmtId="176" fontId="15" fillId="2" borderId="26" xfId="1" applyNumberFormat="1" applyFont="1" applyFill="1" applyBorder="1" applyAlignment="1">
      <alignment vertical="center" shrinkToFit="1"/>
    </xf>
    <xf numFmtId="176" fontId="15" fillId="5" borderId="20" xfId="1" applyNumberFormat="1" applyFont="1" applyFill="1" applyBorder="1" applyAlignment="1">
      <alignment vertical="center" shrinkToFit="1"/>
    </xf>
    <xf numFmtId="176" fontId="15" fillId="5" borderId="23" xfId="1" applyNumberFormat="1" applyFont="1" applyFill="1" applyBorder="1" applyAlignment="1">
      <alignment vertical="center" shrinkToFit="1"/>
    </xf>
    <xf numFmtId="41" fontId="15" fillId="3" borderId="36" xfId="1" applyFont="1" applyFill="1" applyBorder="1" applyAlignment="1">
      <alignment horizontal="center" vertical="center" shrinkToFit="1"/>
    </xf>
    <xf numFmtId="41" fontId="15" fillId="3" borderId="37" xfId="1" applyFont="1" applyFill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14" fontId="4" fillId="0" borderId="2" xfId="0" applyNumberFormat="1" applyFont="1" applyBorder="1" applyAlignment="1">
      <alignment horizontal="center" vertical="center" shrinkToFit="1"/>
    </xf>
    <xf numFmtId="0" fontId="17" fillId="0" borderId="1" xfId="3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shrinkToFit="1"/>
    </xf>
    <xf numFmtId="41" fontId="15" fillId="3" borderId="34" xfId="1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176" fontId="15" fillId="5" borderId="17" xfId="1" applyNumberFormat="1" applyFont="1" applyFill="1" applyBorder="1" applyAlignment="1">
      <alignment horizontal="right" vertical="center" shrinkToFit="1"/>
    </xf>
    <xf numFmtId="0" fontId="4" fillId="0" borderId="2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center" vertical="center" shrinkToFit="1"/>
    </xf>
    <xf numFmtId="178" fontId="4" fillId="0" borderId="2" xfId="0" applyNumberFormat="1" applyFont="1" applyBorder="1" applyAlignment="1">
      <alignment horizontal="center" vertical="center" shrinkToFit="1"/>
    </xf>
    <xf numFmtId="179" fontId="4" fillId="0" borderId="2" xfId="0" applyNumberFormat="1" applyFont="1" applyBorder="1" applyAlignment="1">
      <alignment vertical="center" shrinkToFit="1"/>
    </xf>
    <xf numFmtId="177" fontId="4" fillId="0" borderId="2" xfId="0" applyNumberFormat="1" applyFont="1" applyBorder="1" applyAlignment="1">
      <alignment vertical="center" shrinkToFit="1"/>
    </xf>
    <xf numFmtId="41" fontId="4" fillId="0" borderId="2" xfId="1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17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2" xfId="0" applyNumberFormat="1" applyFont="1" applyBorder="1" applyAlignment="1">
      <alignment horizontal="center" vertical="center" shrinkToFit="1"/>
    </xf>
    <xf numFmtId="0" fontId="19" fillId="0" borderId="2" xfId="0" applyFont="1" applyBorder="1" applyAlignment="1">
      <alignment horizontal="center" vertical="center" shrinkToFit="1"/>
    </xf>
    <xf numFmtId="178" fontId="19" fillId="0" borderId="2" xfId="0" applyNumberFormat="1" applyFont="1" applyBorder="1" applyAlignment="1">
      <alignment horizontal="center" vertical="center" shrinkToFit="1"/>
    </xf>
    <xf numFmtId="0" fontId="19" fillId="0" borderId="2" xfId="0" applyFont="1" applyBorder="1" applyAlignment="1">
      <alignment horizontal="left" vertical="center" shrinkToFit="1"/>
    </xf>
    <xf numFmtId="14" fontId="19" fillId="0" borderId="2" xfId="0" applyNumberFormat="1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41" fontId="19" fillId="0" borderId="2" xfId="0" applyNumberFormat="1" applyFont="1" applyBorder="1" applyAlignment="1">
      <alignment horizontal="center" vertical="center" shrinkToFit="1"/>
    </xf>
    <xf numFmtId="41" fontId="4" fillId="0" borderId="2" xfId="0" applyNumberFormat="1" applyFont="1" applyBorder="1" applyAlignment="1">
      <alignment horizontal="center" vertical="center" shrinkToFit="1"/>
    </xf>
    <xf numFmtId="179" fontId="4" fillId="0" borderId="2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9" fontId="0" fillId="0" borderId="0" xfId="0" applyNumberFormat="1">
      <alignment vertical="center"/>
    </xf>
    <xf numFmtId="179" fontId="5" fillId="2" borderId="6" xfId="0" applyNumberFormat="1" applyFont="1" applyFill="1" applyBorder="1" applyAlignment="1">
      <alignment horizontal="center" vertical="center"/>
    </xf>
    <xf numFmtId="179" fontId="19" fillId="0" borderId="2" xfId="0" applyNumberFormat="1" applyFont="1" applyBorder="1" applyAlignment="1">
      <alignment horizontal="center" vertical="center" shrinkToFit="1"/>
    </xf>
    <xf numFmtId="179" fontId="4" fillId="0" borderId="0" xfId="0" applyNumberFormat="1" applyFont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 shrinkToFit="1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center" shrinkToFit="1"/>
    </xf>
    <xf numFmtId="0" fontId="13" fillId="0" borderId="1" xfId="3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4" fillId="2" borderId="6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17" fillId="0" borderId="1" xfId="3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45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41" fontId="15" fillId="0" borderId="0" xfId="1" applyFont="1" applyAlignment="1">
      <alignment horizontal="left" vertical="center" shrinkToFit="1"/>
    </xf>
    <xf numFmtId="0" fontId="4" fillId="0" borderId="45" xfId="0" applyFont="1" applyBorder="1" applyAlignment="1">
      <alignment vertical="center" shrinkToFit="1"/>
    </xf>
    <xf numFmtId="0" fontId="0" fillId="0" borderId="0" xfId="0" applyNumberFormat="1" applyAlignment="1">
      <alignment horizontal="center" vertical="center"/>
    </xf>
    <xf numFmtId="0" fontId="4" fillId="2" borderId="8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vertical="center" shrinkToFit="1"/>
    </xf>
    <xf numFmtId="181" fontId="4" fillId="0" borderId="1" xfId="4" applyNumberFormat="1" applyFont="1" applyFill="1" applyBorder="1" applyAlignment="1">
      <alignment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178" fontId="4" fillId="0" borderId="3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left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vertical="center" shrinkToFit="1"/>
    </xf>
    <xf numFmtId="180" fontId="4" fillId="0" borderId="3" xfId="0" applyNumberFormat="1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vertical="center" shrinkToFit="1"/>
    </xf>
    <xf numFmtId="0" fontId="4" fillId="0" borderId="46" xfId="0" applyFont="1" applyFill="1" applyBorder="1" applyAlignment="1">
      <alignment vertical="center" shrinkToFit="1"/>
    </xf>
    <xf numFmtId="0" fontId="4" fillId="0" borderId="46" xfId="0" applyNumberFormat="1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left" vertical="center" shrinkToFit="1"/>
    </xf>
    <xf numFmtId="14" fontId="4" fillId="0" borderId="46" xfId="0" applyNumberFormat="1" applyFont="1" applyFill="1" applyBorder="1" applyAlignment="1">
      <alignment horizontal="center" vertical="center" shrinkToFit="1"/>
    </xf>
    <xf numFmtId="41" fontId="4" fillId="0" borderId="46" xfId="1" applyFont="1" applyFill="1" applyBorder="1" applyAlignment="1">
      <alignment vertical="center" shrinkToFit="1"/>
    </xf>
    <xf numFmtId="0" fontId="4" fillId="0" borderId="47" xfId="0" applyFont="1" applyFill="1" applyBorder="1" applyAlignment="1">
      <alignment horizontal="center" vertical="center" shrinkToFit="1"/>
    </xf>
    <xf numFmtId="180" fontId="4" fillId="0" borderId="47" xfId="0" applyNumberFormat="1" applyFont="1" applyFill="1" applyBorder="1" applyAlignment="1">
      <alignment horizontal="center" vertical="center" shrinkToFit="1"/>
    </xf>
    <xf numFmtId="178" fontId="4" fillId="0" borderId="47" xfId="0" applyNumberFormat="1" applyFont="1" applyFill="1" applyBorder="1" applyAlignment="1">
      <alignment horizontal="center" vertical="center" shrinkToFit="1"/>
    </xf>
    <xf numFmtId="0" fontId="26" fillId="0" borderId="46" xfId="0" applyFont="1" applyFill="1" applyBorder="1">
      <alignment vertical="center"/>
    </xf>
    <xf numFmtId="3" fontId="25" fillId="0" borderId="0" xfId="0" applyNumberFormat="1" applyFont="1" applyFill="1" applyAlignment="1">
      <alignment vertical="center" shrinkToFit="1"/>
    </xf>
    <xf numFmtId="0" fontId="26" fillId="0" borderId="46" xfId="0" applyFont="1" applyFill="1" applyBorder="1" applyAlignment="1">
      <alignment horizontal="left" vertical="center"/>
    </xf>
    <xf numFmtId="41" fontId="4" fillId="0" borderId="46" xfId="0" applyNumberFormat="1" applyFont="1" applyFill="1" applyBorder="1" applyAlignment="1">
      <alignment horizontal="center" vertical="center" shrinkToFit="1"/>
    </xf>
    <xf numFmtId="0" fontId="4" fillId="0" borderId="47" xfId="0" applyFont="1" applyFill="1" applyBorder="1" applyAlignment="1">
      <alignment vertical="center" shrinkToFit="1"/>
    </xf>
    <xf numFmtId="0" fontId="26" fillId="0" borderId="0" xfId="0" applyFont="1" applyFill="1">
      <alignment vertical="center"/>
    </xf>
    <xf numFmtId="41" fontId="4" fillId="0" borderId="46" xfId="1" applyFont="1" applyFill="1" applyBorder="1" applyAlignment="1">
      <alignment horizontal="center" vertical="center" shrinkToFit="1"/>
    </xf>
    <xf numFmtId="181" fontId="4" fillId="0" borderId="45" xfId="4" applyNumberFormat="1" applyFont="1" applyFill="1" applyBorder="1" applyAlignment="1">
      <alignment vertical="center" shrinkToFit="1"/>
    </xf>
    <xf numFmtId="14" fontId="4" fillId="0" borderId="47" xfId="0" applyNumberFormat="1" applyFont="1" applyFill="1" applyBorder="1" applyAlignment="1">
      <alignment horizontal="center" vertical="center" shrinkToFit="1"/>
    </xf>
    <xf numFmtId="177" fontId="4" fillId="0" borderId="46" xfId="0" applyNumberFormat="1" applyFont="1" applyFill="1" applyBorder="1" applyAlignment="1">
      <alignment vertical="center" shrinkToFit="1"/>
    </xf>
    <xf numFmtId="0" fontId="28" fillId="0" borderId="54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8" fillId="0" borderId="53" xfId="0" applyFont="1" applyBorder="1" applyAlignment="1">
      <alignment horizontal="center" vertical="center" wrapText="1"/>
    </xf>
    <xf numFmtId="0" fontId="27" fillId="0" borderId="54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57" xfId="0" applyFont="1" applyBorder="1" applyAlignment="1">
      <alignment horizontal="center" vertical="center" wrapText="1"/>
    </xf>
    <xf numFmtId="0" fontId="27" fillId="0" borderId="5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 wrapText="1"/>
    </xf>
    <xf numFmtId="0" fontId="28" fillId="0" borderId="55" xfId="0" applyFont="1" applyBorder="1" applyAlignment="1">
      <alignment vertical="center" wrapText="1"/>
    </xf>
    <xf numFmtId="0" fontId="28" fillId="0" borderId="56" xfId="0" applyFont="1" applyBorder="1" applyAlignment="1">
      <alignment vertical="center" wrapText="1"/>
    </xf>
    <xf numFmtId="0" fontId="28" fillId="0" borderId="61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30" fillId="2" borderId="52" xfId="0" applyFont="1" applyFill="1" applyBorder="1" applyAlignment="1">
      <alignment vertical="center"/>
    </xf>
    <xf numFmtId="0" fontId="32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6" borderId="0" xfId="0" applyFill="1">
      <alignment vertical="center"/>
    </xf>
    <xf numFmtId="41" fontId="15" fillId="2" borderId="25" xfId="1" applyFont="1" applyFill="1" applyBorder="1" applyAlignment="1">
      <alignment horizontal="center" vertical="center" shrinkToFit="1"/>
    </xf>
    <xf numFmtId="41" fontId="15" fillId="2" borderId="28" xfId="1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79" fontId="4" fillId="2" borderId="5" xfId="0" applyNumberFormat="1" applyFont="1" applyFill="1" applyBorder="1" applyAlignment="1">
      <alignment horizontal="center" vertical="center"/>
    </xf>
    <xf numFmtId="179" fontId="4" fillId="2" borderId="6" xfId="0" applyNumberFormat="1" applyFont="1" applyFill="1" applyBorder="1" applyAlignment="1">
      <alignment horizontal="center" vertical="center"/>
    </xf>
    <xf numFmtId="179" fontId="4" fillId="2" borderId="9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41" fontId="14" fillId="4" borderId="32" xfId="1" applyFont="1" applyFill="1" applyBorder="1" applyAlignment="1">
      <alignment horizontal="center" vertical="center" shrinkToFit="1"/>
    </xf>
    <xf numFmtId="41" fontId="14" fillId="4" borderId="33" xfId="1" applyFont="1" applyFill="1" applyBorder="1" applyAlignment="1">
      <alignment horizontal="center" vertical="center" shrinkToFit="1"/>
    </xf>
    <xf numFmtId="41" fontId="15" fillId="3" borderId="34" xfId="1" applyFont="1" applyFill="1" applyBorder="1" applyAlignment="1">
      <alignment horizontal="center" vertical="center" shrinkToFit="1"/>
    </xf>
    <xf numFmtId="41" fontId="15" fillId="3" borderId="35" xfId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41" fontId="15" fillId="5" borderId="13" xfId="1" applyFont="1" applyFill="1" applyBorder="1" applyAlignment="1">
      <alignment horizontal="left" vertical="center" shrinkToFit="1"/>
    </xf>
    <xf numFmtId="41" fontId="15" fillId="5" borderId="29" xfId="1" applyFont="1" applyFill="1" applyBorder="1" applyAlignment="1">
      <alignment horizontal="left" vertical="center" shrinkToFit="1"/>
    </xf>
    <xf numFmtId="41" fontId="15" fillId="5" borderId="16" xfId="1" applyFont="1" applyFill="1" applyBorder="1" applyAlignment="1">
      <alignment horizontal="left" vertical="center" shrinkToFit="1"/>
    </xf>
    <xf numFmtId="41" fontId="15" fillId="5" borderId="30" xfId="1" applyFont="1" applyFill="1" applyBorder="1" applyAlignment="1">
      <alignment horizontal="left" vertical="center" shrinkToFit="1"/>
    </xf>
    <xf numFmtId="41" fontId="15" fillId="5" borderId="22" xfId="1" applyFont="1" applyFill="1" applyBorder="1" applyAlignment="1">
      <alignment horizontal="left" vertical="center" shrinkToFit="1"/>
    </xf>
    <xf numFmtId="41" fontId="15" fillId="5" borderId="31" xfId="1" applyFont="1" applyFill="1" applyBorder="1" applyAlignment="1">
      <alignment horizontal="left" vertical="center" shrinkToFit="1"/>
    </xf>
    <xf numFmtId="0" fontId="4" fillId="2" borderId="38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/>
    </xf>
    <xf numFmtId="0" fontId="29" fillId="2" borderId="44" xfId="0" applyFont="1" applyFill="1" applyBorder="1" applyAlignment="1">
      <alignment horizontal="center" vertical="center"/>
    </xf>
    <xf numFmtId="0" fontId="29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shrinkToFit="1"/>
    </xf>
    <xf numFmtId="0" fontId="3" fillId="2" borderId="4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28" fillId="0" borderId="54" xfId="0" applyFont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8" fillId="0" borderId="61" xfId="0" applyFont="1" applyBorder="1" applyAlignment="1">
      <alignment horizontal="center" vertical="center" wrapText="1"/>
    </xf>
    <xf numFmtId="0" fontId="28" fillId="0" borderId="62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2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4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 wrapText="1"/>
    </xf>
    <xf numFmtId="0" fontId="27" fillId="0" borderId="59" xfId="0" applyFont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8" fillId="0" borderId="63" xfId="0" applyFont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shrinkToFit="1"/>
    </xf>
    <xf numFmtId="14" fontId="7" fillId="0" borderId="39" xfId="0" applyNumberFormat="1" applyFont="1" applyFill="1" applyBorder="1" applyAlignment="1">
      <alignment horizontal="center" vertical="center" shrinkToFit="1"/>
    </xf>
    <xf numFmtId="41" fontId="7" fillId="0" borderId="39" xfId="1" applyFont="1" applyFill="1" applyBorder="1" applyAlignment="1">
      <alignment vertical="center" shrinkToFit="1"/>
    </xf>
    <xf numFmtId="0" fontId="7" fillId="0" borderId="39" xfId="0" applyNumberFormat="1" applyFont="1" applyFill="1" applyBorder="1" applyAlignment="1">
      <alignment horizontal="center" vertical="center" shrinkToFit="1"/>
    </xf>
    <xf numFmtId="178" fontId="7" fillId="0" borderId="39" xfId="0" applyNumberFormat="1" applyFont="1" applyFill="1" applyBorder="1" applyAlignment="1">
      <alignment horizontal="center" vertical="center" shrinkToFit="1"/>
    </xf>
    <xf numFmtId="0" fontId="31" fillId="0" borderId="39" xfId="0" applyFont="1" applyFill="1" applyBorder="1" applyAlignment="1">
      <alignment horizontal="center" vertical="center" shrinkToFit="1"/>
    </xf>
    <xf numFmtId="14" fontId="4" fillId="0" borderId="46" xfId="1" applyNumberFormat="1" applyFont="1" applyFill="1" applyBorder="1" applyAlignment="1">
      <alignment vertical="center" shrinkToFit="1"/>
    </xf>
    <xf numFmtId="178" fontId="4" fillId="0" borderId="46" xfId="0" applyNumberFormat="1" applyFont="1" applyFill="1" applyBorder="1" applyAlignment="1">
      <alignment horizontal="center" vertical="center" shrinkToFit="1"/>
    </xf>
    <xf numFmtId="0" fontId="3" fillId="0" borderId="46" xfId="0" applyFont="1" applyFill="1" applyBorder="1" applyAlignment="1">
      <alignment horizontal="center" vertical="center" shrinkToFit="1"/>
    </xf>
    <xf numFmtId="177" fontId="4" fillId="0" borderId="46" xfId="4" applyNumberFormat="1" applyFont="1" applyFill="1" applyBorder="1" applyAlignment="1">
      <alignment vertical="center" shrinkToFit="1"/>
    </xf>
    <xf numFmtId="180" fontId="4" fillId="0" borderId="46" xfId="0" applyNumberFormat="1" applyFont="1" applyFill="1" applyBorder="1" applyAlignment="1">
      <alignment horizontal="center" vertical="center" shrinkToFit="1"/>
    </xf>
    <xf numFmtId="0" fontId="4" fillId="6" borderId="46" xfId="0" applyNumberFormat="1" applyFont="1" applyFill="1" applyBorder="1" applyAlignment="1">
      <alignment horizontal="center" vertical="center" shrinkToFit="1"/>
    </xf>
    <xf numFmtId="0" fontId="4" fillId="6" borderId="46" xfId="0" applyFont="1" applyFill="1" applyBorder="1" applyAlignment="1">
      <alignment horizontal="center" vertical="center" shrinkToFit="1"/>
    </xf>
    <xf numFmtId="14" fontId="4" fillId="6" borderId="46" xfId="0" applyNumberFormat="1" applyFont="1" applyFill="1" applyBorder="1" applyAlignment="1">
      <alignment horizontal="center" vertical="center" shrinkToFit="1"/>
    </xf>
    <xf numFmtId="182" fontId="4" fillId="6" borderId="46" xfId="0" applyNumberFormat="1" applyFont="1" applyFill="1" applyBorder="1" applyAlignment="1">
      <alignment horizontal="center" vertical="center" shrinkToFit="1"/>
    </xf>
    <xf numFmtId="178" fontId="4" fillId="6" borderId="46" xfId="0" applyNumberFormat="1" applyFont="1" applyFill="1" applyBorder="1" applyAlignment="1">
      <alignment horizontal="center" vertical="center" shrinkToFit="1"/>
    </xf>
    <xf numFmtId="14" fontId="4" fillId="6" borderId="46" xfId="0" quotePrefix="1" applyNumberFormat="1" applyFont="1" applyFill="1" applyBorder="1" applyAlignment="1">
      <alignment horizontal="center" vertical="center" shrinkToFit="1"/>
    </xf>
    <xf numFmtId="14" fontId="4" fillId="0" borderId="46" xfId="0" quotePrefix="1" applyNumberFormat="1" applyFont="1" applyFill="1" applyBorder="1" applyAlignment="1">
      <alignment horizontal="center" vertical="center" shrinkToFit="1"/>
    </xf>
    <xf numFmtId="41" fontId="4" fillId="0" borderId="46" xfId="31" applyFont="1" applyFill="1" applyBorder="1" applyAlignment="1">
      <alignment vertical="center" shrinkToFit="1"/>
    </xf>
    <xf numFmtId="182" fontId="4" fillId="0" borderId="46" xfId="0" applyNumberFormat="1" applyFont="1" applyFill="1" applyBorder="1" applyAlignment="1">
      <alignment horizontal="center" vertical="center" shrinkToFit="1"/>
    </xf>
    <xf numFmtId="14" fontId="4" fillId="0" borderId="46" xfId="1" applyNumberFormat="1" applyFont="1" applyFill="1" applyBorder="1" applyAlignment="1">
      <alignment horizontal="center" vertical="center" shrinkToFit="1"/>
    </xf>
    <xf numFmtId="41" fontId="4" fillId="0" borderId="46" xfId="4" applyNumberFormat="1" applyFont="1" applyFill="1" applyBorder="1" applyAlignment="1">
      <alignment vertical="center" shrinkToFit="1"/>
    </xf>
    <xf numFmtId="14" fontId="4" fillId="0" borderId="46" xfId="0" applyNumberFormat="1" applyFont="1" applyFill="1" applyBorder="1" applyAlignment="1">
      <alignment horizontal="left" vertical="center" shrinkToFit="1"/>
    </xf>
    <xf numFmtId="0" fontId="4" fillId="0" borderId="64" xfId="0" applyNumberFormat="1" applyFont="1" applyFill="1" applyBorder="1" applyAlignment="1">
      <alignment horizontal="center" vertical="center" shrinkToFit="1"/>
    </xf>
    <xf numFmtId="0" fontId="4" fillId="0" borderId="64" xfId="0" applyFont="1" applyFill="1" applyBorder="1" applyAlignment="1">
      <alignment horizontal="center" vertical="center" shrinkToFit="1"/>
    </xf>
    <xf numFmtId="14" fontId="4" fillId="0" borderId="64" xfId="0" applyNumberFormat="1" applyFont="1" applyFill="1" applyBorder="1" applyAlignment="1">
      <alignment horizontal="left" vertical="center" shrinkToFit="1"/>
    </xf>
    <xf numFmtId="14" fontId="4" fillId="0" borderId="64" xfId="0" applyNumberFormat="1" applyFont="1" applyFill="1" applyBorder="1" applyAlignment="1">
      <alignment horizontal="center" vertical="center" shrinkToFit="1"/>
    </xf>
    <xf numFmtId="41" fontId="4" fillId="0" borderId="64" xfId="1" applyFont="1" applyFill="1" applyBorder="1" applyAlignment="1">
      <alignment vertical="center" shrinkToFit="1"/>
    </xf>
    <xf numFmtId="180" fontId="4" fillId="0" borderId="64" xfId="0" applyNumberFormat="1" applyFont="1" applyFill="1" applyBorder="1" applyAlignment="1">
      <alignment horizontal="center" vertical="center" shrinkToFit="1"/>
    </xf>
  </cellXfs>
  <cellStyles count="49">
    <cellStyle name="백분율" xfId="4" builtinId="5"/>
    <cellStyle name="쉼표 [0]" xfId="1" builtinId="6"/>
    <cellStyle name="쉼표 [0] 2" xfId="2"/>
    <cellStyle name="쉼표 [0] 2 2" xfId="5"/>
    <cellStyle name="쉼표 [0] 2 2 2" xfId="8"/>
    <cellStyle name="쉼표 [0] 2 2 2 2" xfId="20"/>
    <cellStyle name="쉼표 [0] 2 2 2 2 2" xfId="43"/>
    <cellStyle name="쉼표 [0] 2 2 2 3" xfId="31"/>
    <cellStyle name="쉼표 [0] 2 2 3" xfId="14"/>
    <cellStyle name="쉼표 [0] 2 2 3 2" xfId="25"/>
    <cellStyle name="쉼표 [0] 2 2 3 2 2" xfId="48"/>
    <cellStyle name="쉼표 [0] 2 2 3 3" xfId="36"/>
    <cellStyle name="쉼표 [0] 2 2 4" xfId="17"/>
    <cellStyle name="쉼표 [0] 2 2 4 2" xfId="40"/>
    <cellStyle name="쉼표 [0] 2 2 5" xfId="28"/>
    <cellStyle name="쉼표 [0] 2 3" xfId="7"/>
    <cellStyle name="쉼표 [0] 2 3 2" xfId="19"/>
    <cellStyle name="쉼표 [0] 2 3 2 2" xfId="42"/>
    <cellStyle name="쉼표 [0] 2 3 3" xfId="30"/>
    <cellStyle name="쉼표 [0] 2 4" xfId="10"/>
    <cellStyle name="쉼표 [0] 2 4 2" xfId="22"/>
    <cellStyle name="쉼표 [0] 2 4 2 2" xfId="45"/>
    <cellStyle name="쉼표 [0] 2 4 3" xfId="33"/>
    <cellStyle name="쉼표 [0] 2 5" xfId="12"/>
    <cellStyle name="쉼표 [0] 2 5 2" xfId="24"/>
    <cellStyle name="쉼표 [0] 2 5 2 2" xfId="47"/>
    <cellStyle name="쉼표 [0] 2 5 3" xfId="35"/>
    <cellStyle name="쉼표 [0] 2 6" xfId="16"/>
    <cellStyle name="쉼표 [0] 2 6 2" xfId="39"/>
    <cellStyle name="쉼표 [0] 2 7" xfId="27"/>
    <cellStyle name="쉼표 [0] 3" xfId="6"/>
    <cellStyle name="쉼표 [0] 3 2" xfId="18"/>
    <cellStyle name="쉼표 [0] 3 2 2" xfId="41"/>
    <cellStyle name="쉼표 [0] 3 3" xfId="29"/>
    <cellStyle name="쉼표 [0] 4" xfId="9"/>
    <cellStyle name="쉼표 [0] 4 2" xfId="21"/>
    <cellStyle name="쉼표 [0] 4 2 2" xfId="44"/>
    <cellStyle name="쉼표 [0] 4 3" xfId="32"/>
    <cellStyle name="쉼표 [0] 5" xfId="11"/>
    <cellStyle name="쉼표 [0] 5 2" xfId="23"/>
    <cellStyle name="쉼표 [0] 5 2 2" xfId="46"/>
    <cellStyle name="쉼표 [0] 5 3" xfId="34"/>
    <cellStyle name="쉼표 [0] 6" xfId="15"/>
    <cellStyle name="쉼표 [0] 6 2" xfId="38"/>
    <cellStyle name="쉼표 [0] 7" xfId="26"/>
    <cellStyle name="표준" xfId="0" builtinId="0"/>
    <cellStyle name="표준 2" xfId="13"/>
    <cellStyle name="하이퍼링크" xfId="3" builtinId="8"/>
    <cellStyle name="하이퍼링크 2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okidj@kywa.or.k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  <pageSetUpPr fitToPage="1"/>
  </sheetPr>
  <dimension ref="A1:AF210"/>
  <sheetViews>
    <sheetView zoomScaleNormal="100" workbookViewId="0">
      <pane xSplit="1" ySplit="4" topLeftCell="B14" activePane="bottomRight" state="frozen"/>
      <selection pane="topRight" activeCell="B1" sqref="B1"/>
      <selection pane="bottomLeft" activeCell="A5" sqref="A5"/>
      <selection pane="bottomRight" activeCell="L25" sqref="L25"/>
    </sheetView>
  </sheetViews>
  <sheetFormatPr defaultRowHeight="16.5"/>
  <cols>
    <col min="1" max="1" width="5.125" customWidth="1"/>
    <col min="2" max="3" width="5.75" style="1" customWidth="1"/>
    <col min="4" max="4" width="6" style="1" customWidth="1"/>
    <col min="5" max="6" width="6.25" style="1" customWidth="1"/>
    <col min="7" max="7" width="7.25" style="1" customWidth="1"/>
    <col min="8" max="8" width="7.125" style="1" customWidth="1"/>
    <col min="9" max="10" width="6.25" style="1" customWidth="1"/>
    <col min="11" max="11" width="6.625" style="1" customWidth="1"/>
    <col min="12" max="12" width="35.125" customWidth="1"/>
    <col min="13" max="15" width="8.125" style="76" customWidth="1"/>
    <col min="16" max="17" width="8.5" customWidth="1"/>
    <col min="18" max="18" width="8.125" customWidth="1"/>
    <col min="19" max="19" width="5.5" customWidth="1"/>
    <col min="20" max="20" width="14.25" customWidth="1"/>
    <col min="21" max="22" width="9" customWidth="1"/>
    <col min="23" max="23" width="22.75" customWidth="1"/>
    <col min="24" max="28" width="5.25" style="16" customWidth="1"/>
    <col min="29" max="29" width="7" style="1" customWidth="1"/>
    <col min="30" max="30" width="5.875" style="16" customWidth="1"/>
    <col min="31" max="31" width="7" style="1" customWidth="1"/>
    <col min="32" max="32" width="38.75" style="14" customWidth="1"/>
  </cols>
  <sheetData>
    <row r="1" spans="1:32" ht="26.25">
      <c r="B1" s="15" t="s">
        <v>45</v>
      </c>
      <c r="C1" s="18"/>
      <c r="D1" s="11"/>
      <c r="E1" s="11"/>
      <c r="F1" s="11"/>
      <c r="H1" s="11"/>
      <c r="I1" s="11"/>
      <c r="J1" s="11"/>
      <c r="K1" s="11"/>
      <c r="L1" s="10"/>
    </row>
    <row r="2" spans="1:32" ht="17.25" thickBot="1">
      <c r="B2" s="12" t="s">
        <v>34</v>
      </c>
      <c r="C2" s="42" t="s">
        <v>91</v>
      </c>
      <c r="E2" s="19"/>
      <c r="G2" s="20"/>
    </row>
    <row r="3" spans="1:32">
      <c r="A3" s="169" t="s">
        <v>21</v>
      </c>
      <c r="B3" s="169"/>
      <c r="C3" s="169"/>
      <c r="D3" s="170"/>
      <c r="E3" s="171" t="s">
        <v>25</v>
      </c>
      <c r="F3" s="169"/>
      <c r="G3" s="169"/>
      <c r="H3" s="170"/>
      <c r="I3" s="171" t="s">
        <v>32</v>
      </c>
      <c r="J3" s="169"/>
      <c r="K3" s="170"/>
      <c r="L3" s="166" t="s">
        <v>102</v>
      </c>
      <c r="M3" s="172" t="s">
        <v>0</v>
      </c>
      <c r="N3" s="174" t="s">
        <v>1</v>
      </c>
      <c r="O3" s="174"/>
      <c r="P3" s="166" t="s">
        <v>4</v>
      </c>
      <c r="Q3" s="166" t="s">
        <v>35</v>
      </c>
      <c r="R3" s="166" t="s">
        <v>5</v>
      </c>
      <c r="S3" s="168" t="s">
        <v>16</v>
      </c>
      <c r="T3" s="181" t="s">
        <v>6</v>
      </c>
      <c r="U3" s="181"/>
      <c r="V3" s="181"/>
      <c r="W3" s="181"/>
      <c r="X3" s="171" t="s">
        <v>37</v>
      </c>
      <c r="Y3" s="169"/>
      <c r="Z3" s="169"/>
      <c r="AA3" s="169"/>
      <c r="AB3" s="170"/>
      <c r="AC3" s="171" t="s">
        <v>100</v>
      </c>
      <c r="AD3" s="170"/>
      <c r="AE3" s="175" t="s">
        <v>44</v>
      </c>
      <c r="AF3" s="175" t="s">
        <v>62</v>
      </c>
    </row>
    <row r="4" spans="1:32" ht="17.25" thickBot="1">
      <c r="A4" s="49" t="s">
        <v>152</v>
      </c>
      <c r="B4" s="49" t="s">
        <v>46</v>
      </c>
      <c r="C4" s="49" t="s">
        <v>19</v>
      </c>
      <c r="D4" s="49" t="s">
        <v>20</v>
      </c>
      <c r="E4" s="49" t="s">
        <v>26</v>
      </c>
      <c r="F4" s="17" t="s">
        <v>17</v>
      </c>
      <c r="G4" s="49" t="s">
        <v>27</v>
      </c>
      <c r="H4" s="49" t="s">
        <v>66</v>
      </c>
      <c r="I4" s="49" t="s">
        <v>30</v>
      </c>
      <c r="J4" s="49" t="s">
        <v>31</v>
      </c>
      <c r="K4" s="8" t="s">
        <v>33</v>
      </c>
      <c r="L4" s="167"/>
      <c r="M4" s="173"/>
      <c r="N4" s="77" t="s">
        <v>2</v>
      </c>
      <c r="O4" s="77" t="s">
        <v>3</v>
      </c>
      <c r="P4" s="167"/>
      <c r="Q4" s="167"/>
      <c r="R4" s="167"/>
      <c r="S4" s="167"/>
      <c r="T4" s="49" t="s">
        <v>7</v>
      </c>
      <c r="U4" s="49" t="s">
        <v>8</v>
      </c>
      <c r="V4" s="49" t="s">
        <v>9</v>
      </c>
      <c r="W4" s="49" t="s">
        <v>10</v>
      </c>
      <c r="X4" s="13" t="s">
        <v>36</v>
      </c>
      <c r="Y4" s="48" t="s">
        <v>38</v>
      </c>
      <c r="Z4" s="48" t="s">
        <v>39</v>
      </c>
      <c r="AA4" s="48" t="s">
        <v>41</v>
      </c>
      <c r="AB4" s="48" t="s">
        <v>40</v>
      </c>
      <c r="AC4" s="48" t="s">
        <v>42</v>
      </c>
      <c r="AD4" s="48" t="s">
        <v>43</v>
      </c>
      <c r="AE4" s="176"/>
      <c r="AF4" s="176"/>
    </row>
    <row r="5" spans="1:32" s="64" customFormat="1" ht="17.25" thickTop="1">
      <c r="A5" s="4">
        <v>1</v>
      </c>
      <c r="B5" s="51" t="s">
        <v>92</v>
      </c>
      <c r="C5" s="51" t="s">
        <v>202</v>
      </c>
      <c r="D5" s="5" t="s">
        <v>203</v>
      </c>
      <c r="E5" s="5" t="s">
        <v>50</v>
      </c>
      <c r="F5" s="5" t="s">
        <v>84</v>
      </c>
      <c r="G5" s="5" t="s">
        <v>58</v>
      </c>
      <c r="H5" s="5" t="s">
        <v>266</v>
      </c>
      <c r="I5" s="54" t="s">
        <v>252</v>
      </c>
      <c r="J5" s="54" t="s">
        <v>202</v>
      </c>
      <c r="K5" s="4" t="s">
        <v>231</v>
      </c>
      <c r="L5" s="7" t="s">
        <v>296</v>
      </c>
      <c r="M5" s="55">
        <v>42039</v>
      </c>
      <c r="N5" s="55">
        <v>42044</v>
      </c>
      <c r="O5" s="55">
        <v>42068</v>
      </c>
      <c r="P5" s="9">
        <v>9500000</v>
      </c>
      <c r="Q5" s="9">
        <v>10000000</v>
      </c>
      <c r="R5" s="9">
        <v>10000000</v>
      </c>
      <c r="S5" s="56">
        <f t="shared" ref="S5:S11" si="0">P5/R5</f>
        <v>0.95</v>
      </c>
      <c r="T5" s="2" t="s">
        <v>153</v>
      </c>
      <c r="U5" s="5" t="s">
        <v>177</v>
      </c>
      <c r="V5" s="2" t="s">
        <v>147</v>
      </c>
      <c r="W5" s="2" t="s">
        <v>103</v>
      </c>
      <c r="X5" s="5" t="s">
        <v>260</v>
      </c>
      <c r="Y5" s="53" t="s">
        <v>202</v>
      </c>
      <c r="Z5" s="53" t="s">
        <v>202</v>
      </c>
      <c r="AA5" s="53" t="s">
        <v>260</v>
      </c>
      <c r="AB5" s="53" t="s">
        <v>202</v>
      </c>
      <c r="AC5" s="53" t="s">
        <v>253</v>
      </c>
      <c r="AD5" s="53" t="s">
        <v>317</v>
      </c>
      <c r="AE5" s="53" t="s">
        <v>270</v>
      </c>
      <c r="AF5" s="53" t="s">
        <v>267</v>
      </c>
    </row>
    <row r="6" spans="1:32" s="64" customFormat="1">
      <c r="A6" s="4">
        <v>2</v>
      </c>
      <c r="B6" s="51" t="s">
        <v>92</v>
      </c>
      <c r="C6" s="51" t="s">
        <v>202</v>
      </c>
      <c r="D6" s="5" t="s">
        <v>204</v>
      </c>
      <c r="E6" s="5" t="s">
        <v>50</v>
      </c>
      <c r="F6" s="5" t="s">
        <v>84</v>
      </c>
      <c r="G6" s="5" t="s">
        <v>58</v>
      </c>
      <c r="H6" s="5" t="s">
        <v>266</v>
      </c>
      <c r="I6" s="54" t="s">
        <v>252</v>
      </c>
      <c r="J6" s="54" t="s">
        <v>202</v>
      </c>
      <c r="K6" s="4" t="s">
        <v>231</v>
      </c>
      <c r="L6" s="7" t="s">
        <v>298</v>
      </c>
      <c r="M6" s="55">
        <v>42062</v>
      </c>
      <c r="N6" s="55">
        <v>42064</v>
      </c>
      <c r="O6" s="55">
        <v>42369</v>
      </c>
      <c r="P6" s="9">
        <v>11000000</v>
      </c>
      <c r="Q6" s="9">
        <v>13200000</v>
      </c>
      <c r="R6" s="9">
        <v>13200000</v>
      </c>
      <c r="S6" s="56">
        <f t="shared" si="0"/>
        <v>0.83333333333333337</v>
      </c>
      <c r="T6" s="2" t="s">
        <v>154</v>
      </c>
      <c r="U6" s="5" t="s">
        <v>178</v>
      </c>
      <c r="V6" s="2" t="s">
        <v>148</v>
      </c>
      <c r="W6" s="2" t="s">
        <v>104</v>
      </c>
      <c r="X6" s="5" t="s">
        <v>260</v>
      </c>
      <c r="Y6" s="53" t="s">
        <v>260</v>
      </c>
      <c r="Z6" s="53" t="s">
        <v>202</v>
      </c>
      <c r="AA6" s="53" t="s">
        <v>202</v>
      </c>
      <c r="AB6" s="53" t="s">
        <v>202</v>
      </c>
      <c r="AC6" s="53" t="s">
        <v>254</v>
      </c>
      <c r="AD6" s="53" t="s">
        <v>101</v>
      </c>
      <c r="AE6" s="53" t="s">
        <v>271</v>
      </c>
      <c r="AF6" s="53" t="s">
        <v>267</v>
      </c>
    </row>
    <row r="7" spans="1:32">
      <c r="A7" s="4">
        <v>3</v>
      </c>
      <c r="B7" s="51" t="s">
        <v>92</v>
      </c>
      <c r="C7" s="51" t="s">
        <v>203</v>
      </c>
      <c r="D7" s="5" t="s">
        <v>205</v>
      </c>
      <c r="E7" s="5" t="s">
        <v>263</v>
      </c>
      <c r="F7" s="5" t="s">
        <v>84</v>
      </c>
      <c r="G7" s="5" t="s">
        <v>58</v>
      </c>
      <c r="H7" s="5" t="s">
        <v>266</v>
      </c>
      <c r="I7" s="54">
        <v>42037</v>
      </c>
      <c r="J7" s="54">
        <v>42041</v>
      </c>
      <c r="K7" s="4">
        <f t="shared" ref="K7:K53" si="1">J7-I7</f>
        <v>4</v>
      </c>
      <c r="L7" s="7" t="s">
        <v>297</v>
      </c>
      <c r="M7" s="55">
        <v>42066</v>
      </c>
      <c r="N7" s="55">
        <v>42067</v>
      </c>
      <c r="O7" s="55">
        <v>42369</v>
      </c>
      <c r="P7" s="9">
        <v>49335260</v>
      </c>
      <c r="Q7" s="9">
        <v>61200000</v>
      </c>
      <c r="R7" s="9">
        <v>61130425</v>
      </c>
      <c r="S7" s="56">
        <f t="shared" si="0"/>
        <v>0.80704919031726019</v>
      </c>
      <c r="T7" s="2" t="s">
        <v>155</v>
      </c>
      <c r="U7" s="5" t="s">
        <v>179</v>
      </c>
      <c r="V7" s="2" t="s">
        <v>149</v>
      </c>
      <c r="W7" s="2" t="s">
        <v>105</v>
      </c>
      <c r="X7" s="5" t="s">
        <v>260</v>
      </c>
      <c r="Y7" s="53" t="s">
        <v>202</v>
      </c>
      <c r="Z7" s="53" t="s">
        <v>202</v>
      </c>
      <c r="AA7" s="53" t="s">
        <v>202</v>
      </c>
      <c r="AB7" s="53" t="s">
        <v>202</v>
      </c>
      <c r="AC7" s="53" t="s">
        <v>321</v>
      </c>
      <c r="AD7" s="53" t="s">
        <v>101</v>
      </c>
      <c r="AE7" s="53" t="s">
        <v>272</v>
      </c>
      <c r="AF7" s="53"/>
    </row>
    <row r="8" spans="1:32">
      <c r="A8" s="4">
        <v>4</v>
      </c>
      <c r="B8" s="51" t="s">
        <v>92</v>
      </c>
      <c r="C8" s="51" t="s">
        <v>204</v>
      </c>
      <c r="D8" s="5" t="s">
        <v>206</v>
      </c>
      <c r="E8" s="5" t="s">
        <v>262</v>
      </c>
      <c r="F8" s="5" t="s">
        <v>84</v>
      </c>
      <c r="G8" s="5" t="s">
        <v>265</v>
      </c>
      <c r="H8" s="5" t="s">
        <v>266</v>
      </c>
      <c r="I8" s="54">
        <v>42066</v>
      </c>
      <c r="J8" s="54">
        <v>42076</v>
      </c>
      <c r="K8" s="4">
        <f t="shared" si="1"/>
        <v>10</v>
      </c>
      <c r="L8" s="7" t="s">
        <v>273</v>
      </c>
      <c r="M8" s="55">
        <v>42114</v>
      </c>
      <c r="N8" s="55">
        <v>42114</v>
      </c>
      <c r="O8" s="55">
        <v>42185</v>
      </c>
      <c r="P8" s="9">
        <v>417900000</v>
      </c>
      <c r="Q8" s="9">
        <v>466500000</v>
      </c>
      <c r="R8" s="9">
        <v>466500000</v>
      </c>
      <c r="S8" s="56">
        <f t="shared" si="0"/>
        <v>0.89581993569131835</v>
      </c>
      <c r="T8" s="2" t="s">
        <v>398</v>
      </c>
      <c r="U8" s="5" t="s">
        <v>180</v>
      </c>
      <c r="V8" s="2" t="s">
        <v>150</v>
      </c>
      <c r="W8" s="2" t="s">
        <v>106</v>
      </c>
      <c r="X8" s="5" t="s">
        <v>260</v>
      </c>
      <c r="Y8" s="53" t="s">
        <v>202</v>
      </c>
      <c r="Z8" s="53" t="s">
        <v>202</v>
      </c>
      <c r="AA8" s="53" t="s">
        <v>202</v>
      </c>
      <c r="AB8" s="53" t="s">
        <v>202</v>
      </c>
      <c r="AC8" s="53" t="s">
        <v>322</v>
      </c>
      <c r="AD8" s="53" t="s">
        <v>231</v>
      </c>
      <c r="AE8" s="53" t="s">
        <v>274</v>
      </c>
      <c r="AF8" s="53"/>
    </row>
    <row r="9" spans="1:32">
      <c r="A9" s="4">
        <v>5</v>
      </c>
      <c r="B9" s="51" t="s">
        <v>92</v>
      </c>
      <c r="C9" s="51" t="s">
        <v>205</v>
      </c>
      <c r="D9" s="5" t="s">
        <v>207</v>
      </c>
      <c r="E9" s="5" t="s">
        <v>261</v>
      </c>
      <c r="F9" s="5" t="s">
        <v>264</v>
      </c>
      <c r="G9" s="5" t="s">
        <v>58</v>
      </c>
      <c r="H9" s="5" t="s">
        <v>266</v>
      </c>
      <c r="I9" s="54">
        <v>42067</v>
      </c>
      <c r="J9" s="54">
        <v>42072</v>
      </c>
      <c r="K9" s="4">
        <f t="shared" si="1"/>
        <v>5</v>
      </c>
      <c r="L9" s="7" t="s">
        <v>299</v>
      </c>
      <c r="M9" s="55">
        <v>42083</v>
      </c>
      <c r="N9" s="55">
        <v>42083</v>
      </c>
      <c r="O9" s="55">
        <v>42242</v>
      </c>
      <c r="P9" s="9">
        <v>17245000</v>
      </c>
      <c r="Q9" s="9">
        <v>19610000</v>
      </c>
      <c r="R9" s="9">
        <v>19592925</v>
      </c>
      <c r="S9" s="56">
        <f t="shared" si="0"/>
        <v>0.88016465127080312</v>
      </c>
      <c r="T9" s="2" t="s">
        <v>156</v>
      </c>
      <c r="U9" s="5" t="s">
        <v>181</v>
      </c>
      <c r="V9" s="2" t="s">
        <v>151</v>
      </c>
      <c r="W9" s="2" t="s">
        <v>107</v>
      </c>
      <c r="X9" s="5" t="s">
        <v>260</v>
      </c>
      <c r="Y9" s="53" t="s">
        <v>260</v>
      </c>
      <c r="Z9" s="53" t="s">
        <v>202</v>
      </c>
      <c r="AA9" s="53" t="s">
        <v>202</v>
      </c>
      <c r="AB9" s="53" t="s">
        <v>202</v>
      </c>
      <c r="AC9" s="53" t="s">
        <v>318</v>
      </c>
      <c r="AD9" s="53" t="s">
        <v>231</v>
      </c>
      <c r="AE9" s="53" t="s">
        <v>402</v>
      </c>
      <c r="AF9" s="53"/>
    </row>
    <row r="10" spans="1:32">
      <c r="A10" s="4">
        <v>6</v>
      </c>
      <c r="B10" s="51" t="s">
        <v>92</v>
      </c>
      <c r="C10" s="51" t="s">
        <v>206</v>
      </c>
      <c r="D10" s="5" t="s">
        <v>208</v>
      </c>
      <c r="E10" s="5" t="s">
        <v>262</v>
      </c>
      <c r="F10" s="5" t="s">
        <v>84</v>
      </c>
      <c r="G10" s="5" t="s">
        <v>265</v>
      </c>
      <c r="H10" s="5" t="s">
        <v>266</v>
      </c>
      <c r="I10" s="54">
        <v>42067</v>
      </c>
      <c r="J10" s="54">
        <v>42079</v>
      </c>
      <c r="K10" s="4">
        <f t="shared" si="1"/>
        <v>12</v>
      </c>
      <c r="L10" s="7" t="s">
        <v>300</v>
      </c>
      <c r="M10" s="55">
        <v>42104</v>
      </c>
      <c r="N10" s="55">
        <v>42104</v>
      </c>
      <c r="O10" s="55">
        <v>42163</v>
      </c>
      <c r="P10" s="9">
        <v>18000000</v>
      </c>
      <c r="Q10" s="9">
        <v>20000000</v>
      </c>
      <c r="R10" s="9">
        <v>20000000</v>
      </c>
      <c r="S10" s="56">
        <f t="shared" si="0"/>
        <v>0.9</v>
      </c>
      <c r="T10" s="2" t="s">
        <v>157</v>
      </c>
      <c r="U10" s="5" t="s">
        <v>182</v>
      </c>
      <c r="V10" s="2" t="s">
        <v>128</v>
      </c>
      <c r="W10" s="2" t="s">
        <v>108</v>
      </c>
      <c r="X10" s="5" t="s">
        <v>260</v>
      </c>
      <c r="Y10" s="53" t="s">
        <v>260</v>
      </c>
      <c r="Z10" s="53" t="s">
        <v>202</v>
      </c>
      <c r="AA10" s="53" t="s">
        <v>202</v>
      </c>
      <c r="AB10" s="53" t="s">
        <v>202</v>
      </c>
      <c r="AC10" s="53" t="s">
        <v>255</v>
      </c>
      <c r="AD10" s="53" t="s">
        <v>231</v>
      </c>
      <c r="AE10" s="53" t="s">
        <v>275</v>
      </c>
      <c r="AF10" s="53"/>
    </row>
    <row r="11" spans="1:32">
      <c r="A11" s="4">
        <v>7</v>
      </c>
      <c r="B11" s="51" t="s">
        <v>92</v>
      </c>
      <c r="C11" s="51" t="s">
        <v>207</v>
      </c>
      <c r="D11" s="5" t="s">
        <v>209</v>
      </c>
      <c r="E11" s="5" t="s">
        <v>262</v>
      </c>
      <c r="F11" s="5" t="s">
        <v>84</v>
      </c>
      <c r="G11" s="5" t="s">
        <v>265</v>
      </c>
      <c r="H11" s="5" t="s">
        <v>266</v>
      </c>
      <c r="I11" s="54">
        <v>42067</v>
      </c>
      <c r="J11" s="54">
        <v>42079</v>
      </c>
      <c r="K11" s="4">
        <f t="shared" si="1"/>
        <v>12</v>
      </c>
      <c r="L11" s="7" t="s">
        <v>301</v>
      </c>
      <c r="M11" s="55">
        <v>42143</v>
      </c>
      <c r="N11" s="55">
        <v>42143</v>
      </c>
      <c r="O11" s="55">
        <v>42356</v>
      </c>
      <c r="P11" s="9">
        <v>34000000</v>
      </c>
      <c r="Q11" s="9">
        <v>40000000</v>
      </c>
      <c r="R11" s="9">
        <v>40000000</v>
      </c>
      <c r="S11" s="56">
        <f t="shared" si="0"/>
        <v>0.85</v>
      </c>
      <c r="T11" s="2" t="s">
        <v>158</v>
      </c>
      <c r="U11" s="5" t="s">
        <v>183</v>
      </c>
      <c r="V11" s="2" t="s">
        <v>129</v>
      </c>
      <c r="W11" s="2" t="s">
        <v>109</v>
      </c>
      <c r="X11" s="5" t="s">
        <v>260</v>
      </c>
      <c r="Y11" s="53" t="s">
        <v>260</v>
      </c>
      <c r="Z11" s="53" t="s">
        <v>260</v>
      </c>
      <c r="AA11" s="53" t="s">
        <v>202</v>
      </c>
      <c r="AB11" s="53" t="s">
        <v>202</v>
      </c>
      <c r="AC11" s="53" t="s">
        <v>320</v>
      </c>
      <c r="AD11" s="53" t="s">
        <v>231</v>
      </c>
      <c r="AE11" s="53" t="s">
        <v>276</v>
      </c>
      <c r="AF11" s="53"/>
    </row>
    <row r="12" spans="1:32">
      <c r="A12" s="4">
        <v>8</v>
      </c>
      <c r="B12" s="51" t="s">
        <v>92</v>
      </c>
      <c r="C12" s="51" t="s">
        <v>208</v>
      </c>
      <c r="D12" s="5" t="s">
        <v>210</v>
      </c>
      <c r="E12" s="5" t="s">
        <v>262</v>
      </c>
      <c r="F12" s="5" t="s">
        <v>84</v>
      </c>
      <c r="G12" s="5" t="s">
        <v>265</v>
      </c>
      <c r="H12" s="5" t="s">
        <v>266</v>
      </c>
      <c r="I12" s="54">
        <v>42067</v>
      </c>
      <c r="J12" s="54">
        <v>42079</v>
      </c>
      <c r="K12" s="4">
        <f t="shared" si="1"/>
        <v>12</v>
      </c>
      <c r="L12" s="7" t="s">
        <v>251</v>
      </c>
      <c r="M12" s="74" t="s">
        <v>358</v>
      </c>
      <c r="N12" s="74" t="s">
        <v>358</v>
      </c>
      <c r="O12" s="74" t="s">
        <v>358</v>
      </c>
      <c r="P12" s="74" t="s">
        <v>358</v>
      </c>
      <c r="Q12" s="9">
        <v>140000000</v>
      </c>
      <c r="R12" s="74" t="s">
        <v>358</v>
      </c>
      <c r="S12" s="74" t="s">
        <v>358</v>
      </c>
      <c r="T12" s="74" t="s">
        <v>358</v>
      </c>
      <c r="U12" s="74" t="s">
        <v>358</v>
      </c>
      <c r="V12" s="74" t="s">
        <v>358</v>
      </c>
      <c r="W12" s="74" t="s">
        <v>358</v>
      </c>
      <c r="X12" s="53" t="s">
        <v>231</v>
      </c>
      <c r="Y12" s="53" t="s">
        <v>231</v>
      </c>
      <c r="Z12" s="53" t="s">
        <v>231</v>
      </c>
      <c r="AA12" s="53" t="s">
        <v>202</v>
      </c>
      <c r="AB12" s="53" t="s">
        <v>202</v>
      </c>
      <c r="AC12" s="53" t="s">
        <v>320</v>
      </c>
      <c r="AD12" s="53" t="s">
        <v>231</v>
      </c>
      <c r="AE12" s="53" t="s">
        <v>276</v>
      </c>
      <c r="AF12" s="53"/>
    </row>
    <row r="13" spans="1:32">
      <c r="A13" s="4">
        <v>9</v>
      </c>
      <c r="B13" s="51" t="s">
        <v>92</v>
      </c>
      <c r="C13" s="51" t="s">
        <v>209</v>
      </c>
      <c r="D13" s="5" t="s">
        <v>211</v>
      </c>
      <c r="E13" s="5" t="s">
        <v>262</v>
      </c>
      <c r="F13" s="5" t="s">
        <v>84</v>
      </c>
      <c r="G13" s="5" t="s">
        <v>265</v>
      </c>
      <c r="H13" s="5" t="s">
        <v>266</v>
      </c>
      <c r="I13" s="54">
        <v>42067</v>
      </c>
      <c r="J13" s="54">
        <v>42079</v>
      </c>
      <c r="K13" s="4">
        <f t="shared" si="1"/>
        <v>12</v>
      </c>
      <c r="L13" s="7" t="s">
        <v>235</v>
      </c>
      <c r="M13" s="55">
        <v>42143</v>
      </c>
      <c r="N13" s="55">
        <v>42143</v>
      </c>
      <c r="O13" s="55">
        <v>42356</v>
      </c>
      <c r="P13" s="9">
        <v>53460000</v>
      </c>
      <c r="Q13" s="9">
        <v>60000000</v>
      </c>
      <c r="R13" s="9">
        <v>60000000</v>
      </c>
      <c r="S13" s="56">
        <f t="shared" ref="S13:S22" si="2">P13/R13</f>
        <v>0.89100000000000001</v>
      </c>
      <c r="T13" s="2" t="s">
        <v>159</v>
      </c>
      <c r="U13" s="5" t="s">
        <v>184</v>
      </c>
      <c r="V13" s="2" t="s">
        <v>130</v>
      </c>
      <c r="W13" s="2" t="s">
        <v>110</v>
      </c>
      <c r="X13" s="5" t="s">
        <v>260</v>
      </c>
      <c r="Y13" s="53" t="s">
        <v>260</v>
      </c>
      <c r="Z13" s="53" t="s">
        <v>260</v>
      </c>
      <c r="AA13" s="53" t="s">
        <v>202</v>
      </c>
      <c r="AB13" s="53" t="s">
        <v>202</v>
      </c>
      <c r="AC13" s="53" t="s">
        <v>320</v>
      </c>
      <c r="AD13" s="53" t="s">
        <v>231</v>
      </c>
      <c r="AE13" s="53" t="s">
        <v>276</v>
      </c>
      <c r="AF13" s="53"/>
    </row>
    <row r="14" spans="1:32">
      <c r="A14" s="4">
        <v>10</v>
      </c>
      <c r="B14" s="51" t="s">
        <v>92</v>
      </c>
      <c r="C14" s="51" t="s">
        <v>210</v>
      </c>
      <c r="D14" s="5" t="s">
        <v>212</v>
      </c>
      <c r="E14" s="5" t="s">
        <v>262</v>
      </c>
      <c r="F14" s="5" t="s">
        <v>84</v>
      </c>
      <c r="G14" s="5" t="s">
        <v>265</v>
      </c>
      <c r="H14" s="5" t="s">
        <v>266</v>
      </c>
      <c r="I14" s="54">
        <v>42067</v>
      </c>
      <c r="J14" s="54">
        <v>42079</v>
      </c>
      <c r="K14" s="4">
        <f t="shared" si="1"/>
        <v>12</v>
      </c>
      <c r="L14" s="7" t="s">
        <v>236</v>
      </c>
      <c r="M14" s="55">
        <v>42143</v>
      </c>
      <c r="N14" s="55">
        <v>42143</v>
      </c>
      <c r="O14" s="55">
        <v>42356</v>
      </c>
      <c r="P14" s="9">
        <v>56800000</v>
      </c>
      <c r="Q14" s="9">
        <v>60000000</v>
      </c>
      <c r="R14" s="9">
        <v>60000000</v>
      </c>
      <c r="S14" s="56">
        <f t="shared" si="2"/>
        <v>0.94666666666666666</v>
      </c>
      <c r="T14" s="2" t="s">
        <v>160</v>
      </c>
      <c r="U14" s="5" t="s">
        <v>185</v>
      </c>
      <c r="V14" s="2" t="s">
        <v>131</v>
      </c>
      <c r="W14" s="2" t="s">
        <v>111</v>
      </c>
      <c r="X14" s="5" t="s">
        <v>260</v>
      </c>
      <c r="Y14" s="53" t="s">
        <v>231</v>
      </c>
      <c r="Z14" s="53" t="s">
        <v>260</v>
      </c>
      <c r="AA14" s="53" t="s">
        <v>202</v>
      </c>
      <c r="AB14" s="53" t="s">
        <v>202</v>
      </c>
      <c r="AC14" s="53" t="s">
        <v>320</v>
      </c>
      <c r="AD14" s="53" t="s">
        <v>231</v>
      </c>
      <c r="AE14" s="53" t="s">
        <v>276</v>
      </c>
      <c r="AF14" s="53"/>
    </row>
    <row r="15" spans="1:32">
      <c r="A15" s="4">
        <v>11</v>
      </c>
      <c r="B15" s="51" t="s">
        <v>92</v>
      </c>
      <c r="C15" s="51" t="s">
        <v>211</v>
      </c>
      <c r="D15" s="5" t="s">
        <v>213</v>
      </c>
      <c r="E15" s="5" t="s">
        <v>262</v>
      </c>
      <c r="F15" s="5" t="s">
        <v>84</v>
      </c>
      <c r="G15" s="5" t="s">
        <v>265</v>
      </c>
      <c r="H15" s="5" t="s">
        <v>266</v>
      </c>
      <c r="I15" s="54">
        <v>42068</v>
      </c>
      <c r="J15" s="54">
        <v>42080</v>
      </c>
      <c r="K15" s="4">
        <f t="shared" si="1"/>
        <v>12</v>
      </c>
      <c r="L15" s="7" t="s">
        <v>302</v>
      </c>
      <c r="M15" s="55">
        <v>42107</v>
      </c>
      <c r="N15" s="55">
        <v>42108</v>
      </c>
      <c r="O15" s="55">
        <v>42369</v>
      </c>
      <c r="P15" s="9">
        <v>58000000</v>
      </c>
      <c r="Q15" s="9">
        <v>60000000</v>
      </c>
      <c r="R15" s="9">
        <v>60000000</v>
      </c>
      <c r="S15" s="56">
        <f t="shared" si="2"/>
        <v>0.96666666666666667</v>
      </c>
      <c r="T15" s="2" t="s">
        <v>161</v>
      </c>
      <c r="U15" s="5" t="s">
        <v>186</v>
      </c>
      <c r="V15" s="2" t="s">
        <v>132</v>
      </c>
      <c r="W15" s="2" t="s">
        <v>112</v>
      </c>
      <c r="X15" s="5" t="s">
        <v>260</v>
      </c>
      <c r="Y15" s="53" t="s">
        <v>231</v>
      </c>
      <c r="Z15" s="53" t="s">
        <v>231</v>
      </c>
      <c r="AA15" s="53" t="s">
        <v>202</v>
      </c>
      <c r="AB15" s="53" t="s">
        <v>202</v>
      </c>
      <c r="AC15" s="53" t="s">
        <v>323</v>
      </c>
      <c r="AD15" s="53" t="s">
        <v>231</v>
      </c>
      <c r="AE15" s="53" t="s">
        <v>277</v>
      </c>
      <c r="AF15" s="53"/>
    </row>
    <row r="16" spans="1:32">
      <c r="A16" s="4">
        <v>12</v>
      </c>
      <c r="B16" s="51" t="s">
        <v>92</v>
      </c>
      <c r="C16" s="51" t="s">
        <v>212</v>
      </c>
      <c r="D16" s="5" t="s">
        <v>214</v>
      </c>
      <c r="E16" s="5" t="s">
        <v>262</v>
      </c>
      <c r="F16" s="5" t="s">
        <v>84</v>
      </c>
      <c r="G16" s="5" t="s">
        <v>265</v>
      </c>
      <c r="H16" s="5" t="s">
        <v>266</v>
      </c>
      <c r="I16" s="54">
        <v>42082</v>
      </c>
      <c r="J16" s="54">
        <v>42093</v>
      </c>
      <c r="K16" s="4">
        <f t="shared" si="1"/>
        <v>11</v>
      </c>
      <c r="L16" s="7" t="s">
        <v>237</v>
      </c>
      <c r="M16" s="55">
        <v>42143</v>
      </c>
      <c r="N16" s="55">
        <v>42143</v>
      </c>
      <c r="O16" s="55">
        <v>42356</v>
      </c>
      <c r="P16" s="9">
        <v>88862000</v>
      </c>
      <c r="Q16" s="9">
        <v>100000000</v>
      </c>
      <c r="R16" s="9">
        <v>100000000</v>
      </c>
      <c r="S16" s="56">
        <f t="shared" si="2"/>
        <v>0.88861999999999997</v>
      </c>
      <c r="T16" s="2" t="s">
        <v>162</v>
      </c>
      <c r="U16" s="5" t="s">
        <v>187</v>
      </c>
      <c r="V16" s="2" t="s">
        <v>133</v>
      </c>
      <c r="W16" s="2" t="s">
        <v>113</v>
      </c>
      <c r="X16" s="5" t="s">
        <v>260</v>
      </c>
      <c r="Y16" s="53" t="s">
        <v>231</v>
      </c>
      <c r="Z16" s="53" t="s">
        <v>260</v>
      </c>
      <c r="AA16" s="53" t="s">
        <v>202</v>
      </c>
      <c r="AB16" s="53" t="s">
        <v>202</v>
      </c>
      <c r="AC16" s="53" t="s">
        <v>319</v>
      </c>
      <c r="AD16" s="53" t="s">
        <v>231</v>
      </c>
      <c r="AE16" s="53" t="s">
        <v>276</v>
      </c>
      <c r="AF16" s="53"/>
    </row>
    <row r="17" spans="1:32">
      <c r="A17" s="4">
        <v>13</v>
      </c>
      <c r="B17" s="51" t="s">
        <v>92</v>
      </c>
      <c r="C17" s="51" t="s">
        <v>202</v>
      </c>
      <c r="D17" s="5" t="s">
        <v>215</v>
      </c>
      <c r="E17" s="5" t="s">
        <v>50</v>
      </c>
      <c r="F17" s="5" t="s">
        <v>84</v>
      </c>
      <c r="G17" s="5" t="s">
        <v>58</v>
      </c>
      <c r="H17" s="5" t="s">
        <v>266</v>
      </c>
      <c r="I17" s="54" t="s">
        <v>252</v>
      </c>
      <c r="J17" s="54" t="s">
        <v>202</v>
      </c>
      <c r="K17" s="4" t="s">
        <v>231</v>
      </c>
      <c r="L17" s="7" t="s">
        <v>303</v>
      </c>
      <c r="M17" s="55">
        <v>42095</v>
      </c>
      <c r="N17" s="55">
        <v>42095</v>
      </c>
      <c r="O17" s="55">
        <v>42459</v>
      </c>
      <c r="P17" s="9">
        <v>14900000</v>
      </c>
      <c r="Q17" s="9">
        <v>16051200</v>
      </c>
      <c r="R17" s="9">
        <v>16051200</v>
      </c>
      <c r="S17" s="56">
        <f t="shared" si="2"/>
        <v>0.92827950558213712</v>
      </c>
      <c r="T17" s="2" t="s">
        <v>163</v>
      </c>
      <c r="U17" s="5" t="s">
        <v>188</v>
      </c>
      <c r="V17" s="2" t="s">
        <v>134</v>
      </c>
      <c r="W17" s="2" t="s">
        <v>114</v>
      </c>
      <c r="X17" s="5" t="s">
        <v>260</v>
      </c>
      <c r="Y17" s="53" t="s">
        <v>231</v>
      </c>
      <c r="Z17" s="53" t="s">
        <v>231</v>
      </c>
      <c r="AA17" s="53" t="s">
        <v>202</v>
      </c>
      <c r="AB17" s="53" t="s">
        <v>202</v>
      </c>
      <c r="AC17" s="53" t="s">
        <v>256</v>
      </c>
      <c r="AD17" s="53" t="s">
        <v>316</v>
      </c>
      <c r="AE17" s="53" t="s">
        <v>278</v>
      </c>
      <c r="AF17" s="53" t="s">
        <v>267</v>
      </c>
    </row>
    <row r="18" spans="1:32">
      <c r="A18" s="4">
        <v>14</v>
      </c>
      <c r="B18" s="51" t="s">
        <v>92</v>
      </c>
      <c r="C18" s="51" t="s">
        <v>213</v>
      </c>
      <c r="D18" s="5" t="s">
        <v>216</v>
      </c>
      <c r="E18" s="5" t="s">
        <v>263</v>
      </c>
      <c r="F18" s="5" t="s">
        <v>84</v>
      </c>
      <c r="G18" s="5" t="s">
        <v>58</v>
      </c>
      <c r="H18" s="5" t="s">
        <v>266</v>
      </c>
      <c r="I18" s="54">
        <v>42088</v>
      </c>
      <c r="J18" s="54">
        <v>42094</v>
      </c>
      <c r="K18" s="4">
        <f t="shared" si="1"/>
        <v>6</v>
      </c>
      <c r="L18" s="7" t="s">
        <v>304</v>
      </c>
      <c r="M18" s="55">
        <v>42102</v>
      </c>
      <c r="N18" s="55">
        <v>42101</v>
      </c>
      <c r="O18" s="55">
        <v>42338</v>
      </c>
      <c r="P18" s="9">
        <v>597958000</v>
      </c>
      <c r="Q18" s="9">
        <v>668110000</v>
      </c>
      <c r="R18" s="9">
        <v>671517400</v>
      </c>
      <c r="S18" s="56">
        <f t="shared" si="2"/>
        <v>0.89045793899011405</v>
      </c>
      <c r="T18" s="2" t="s">
        <v>164</v>
      </c>
      <c r="U18" s="5" t="s">
        <v>189</v>
      </c>
      <c r="V18" s="2" t="s">
        <v>135</v>
      </c>
      <c r="W18" s="2" t="s">
        <v>115</v>
      </c>
      <c r="X18" s="53" t="s">
        <v>231</v>
      </c>
      <c r="Y18" s="53" t="s">
        <v>231</v>
      </c>
      <c r="Z18" s="53" t="s">
        <v>231</v>
      </c>
      <c r="AA18" s="53" t="s">
        <v>202</v>
      </c>
      <c r="AB18" s="53" t="s">
        <v>202</v>
      </c>
      <c r="AC18" s="53" t="s">
        <v>324</v>
      </c>
      <c r="AD18" s="53" t="s">
        <v>231</v>
      </c>
      <c r="AE18" s="53" t="s">
        <v>279</v>
      </c>
      <c r="AF18" s="53"/>
    </row>
    <row r="19" spans="1:32">
      <c r="A19" s="4">
        <v>15</v>
      </c>
      <c r="B19" s="51" t="s">
        <v>92</v>
      </c>
      <c r="C19" s="51" t="s">
        <v>231</v>
      </c>
      <c r="D19" s="5" t="s">
        <v>217</v>
      </c>
      <c r="E19" s="5" t="s">
        <v>50</v>
      </c>
      <c r="F19" s="5" t="s">
        <v>84</v>
      </c>
      <c r="G19" s="5" t="s">
        <v>58</v>
      </c>
      <c r="H19" s="5" t="s">
        <v>266</v>
      </c>
      <c r="I19" s="54" t="s">
        <v>252</v>
      </c>
      <c r="J19" s="54" t="s">
        <v>202</v>
      </c>
      <c r="K19" s="4" t="s">
        <v>231</v>
      </c>
      <c r="L19" s="7" t="s">
        <v>305</v>
      </c>
      <c r="M19" s="55">
        <v>42095</v>
      </c>
      <c r="N19" s="55">
        <v>42095</v>
      </c>
      <c r="O19" s="55">
        <v>42154</v>
      </c>
      <c r="P19" s="9">
        <v>10265000</v>
      </c>
      <c r="Q19" s="9">
        <v>12000000</v>
      </c>
      <c r="R19" s="9">
        <v>12000000</v>
      </c>
      <c r="S19" s="56">
        <f t="shared" si="2"/>
        <v>0.85541666666666671</v>
      </c>
      <c r="T19" s="2" t="s">
        <v>165</v>
      </c>
      <c r="U19" s="5" t="s">
        <v>190</v>
      </c>
      <c r="V19" s="2" t="s">
        <v>136</v>
      </c>
      <c r="W19" s="2" t="s">
        <v>116</v>
      </c>
      <c r="X19" s="5" t="s">
        <v>260</v>
      </c>
      <c r="Y19" s="53" t="s">
        <v>260</v>
      </c>
      <c r="Z19" s="53" t="s">
        <v>231</v>
      </c>
      <c r="AA19" s="53" t="s">
        <v>260</v>
      </c>
      <c r="AB19" s="53" t="s">
        <v>202</v>
      </c>
      <c r="AC19" s="53" t="s">
        <v>257</v>
      </c>
      <c r="AD19" s="53" t="s">
        <v>306</v>
      </c>
      <c r="AE19" s="53" t="s">
        <v>280</v>
      </c>
      <c r="AF19" s="53" t="s">
        <v>267</v>
      </c>
    </row>
    <row r="20" spans="1:32">
      <c r="A20" s="4">
        <v>16</v>
      </c>
      <c r="B20" s="51" t="s">
        <v>92</v>
      </c>
      <c r="C20" s="51" t="s">
        <v>231</v>
      </c>
      <c r="D20" s="5" t="s">
        <v>218</v>
      </c>
      <c r="E20" s="5" t="s">
        <v>50</v>
      </c>
      <c r="F20" s="5" t="s">
        <v>84</v>
      </c>
      <c r="G20" s="5" t="s">
        <v>234</v>
      </c>
      <c r="H20" s="5" t="s">
        <v>93</v>
      </c>
      <c r="I20" s="54" t="s">
        <v>252</v>
      </c>
      <c r="J20" s="54" t="s">
        <v>202</v>
      </c>
      <c r="K20" s="4" t="s">
        <v>231</v>
      </c>
      <c r="L20" s="7" t="s">
        <v>268</v>
      </c>
      <c r="M20" s="55">
        <v>42107</v>
      </c>
      <c r="N20" s="55">
        <v>42107</v>
      </c>
      <c r="O20" s="55">
        <v>42429</v>
      </c>
      <c r="P20" s="9">
        <v>2500</v>
      </c>
      <c r="Q20" s="9">
        <v>2500</v>
      </c>
      <c r="R20" s="9">
        <v>2500</v>
      </c>
      <c r="S20" s="56">
        <f t="shared" si="2"/>
        <v>1</v>
      </c>
      <c r="T20" s="2" t="s">
        <v>166</v>
      </c>
      <c r="U20" s="5" t="s">
        <v>191</v>
      </c>
      <c r="V20" s="2" t="s">
        <v>137</v>
      </c>
      <c r="W20" s="2" t="s">
        <v>117</v>
      </c>
      <c r="X20" s="5" t="s">
        <v>202</v>
      </c>
      <c r="Y20" s="53" t="s">
        <v>202</v>
      </c>
      <c r="Z20" s="53" t="s">
        <v>231</v>
      </c>
      <c r="AA20" s="53" t="s">
        <v>202</v>
      </c>
      <c r="AB20" s="53" t="s">
        <v>202</v>
      </c>
      <c r="AC20" s="53" t="s">
        <v>257</v>
      </c>
      <c r="AD20" s="53" t="s">
        <v>231</v>
      </c>
      <c r="AE20" s="53"/>
      <c r="AF20" s="53" t="s">
        <v>267</v>
      </c>
    </row>
    <row r="21" spans="1:32">
      <c r="A21" s="4">
        <v>17</v>
      </c>
      <c r="B21" s="51" t="s">
        <v>92</v>
      </c>
      <c r="C21" s="51" t="s">
        <v>214</v>
      </c>
      <c r="D21" s="5" t="s">
        <v>219</v>
      </c>
      <c r="E21" s="5" t="s">
        <v>262</v>
      </c>
      <c r="F21" s="5" t="s">
        <v>84</v>
      </c>
      <c r="G21" s="5" t="s">
        <v>265</v>
      </c>
      <c r="H21" s="5" t="s">
        <v>266</v>
      </c>
      <c r="I21" s="54">
        <v>42108</v>
      </c>
      <c r="J21" s="54">
        <v>42118</v>
      </c>
      <c r="K21" s="4">
        <f t="shared" si="1"/>
        <v>10</v>
      </c>
      <c r="L21" s="7" t="s">
        <v>307</v>
      </c>
      <c r="M21" s="55">
        <v>42143</v>
      </c>
      <c r="N21" s="55">
        <v>42143</v>
      </c>
      <c r="O21" s="55">
        <v>42277</v>
      </c>
      <c r="P21" s="9">
        <v>75600000</v>
      </c>
      <c r="Q21" s="9">
        <v>90000000</v>
      </c>
      <c r="R21" s="9">
        <v>90000000</v>
      </c>
      <c r="S21" s="56">
        <f t="shared" si="2"/>
        <v>0.84</v>
      </c>
      <c r="T21" s="2" t="s">
        <v>167</v>
      </c>
      <c r="U21" s="5" t="s">
        <v>192</v>
      </c>
      <c r="V21" s="2" t="s">
        <v>396</v>
      </c>
      <c r="W21" s="2" t="s">
        <v>118</v>
      </c>
      <c r="X21" s="5" t="s">
        <v>260</v>
      </c>
      <c r="Y21" s="53" t="s">
        <v>260</v>
      </c>
      <c r="Z21" s="53" t="s">
        <v>231</v>
      </c>
      <c r="AA21" s="53" t="s">
        <v>202</v>
      </c>
      <c r="AB21" s="53" t="s">
        <v>202</v>
      </c>
      <c r="AC21" s="53" t="s">
        <v>325</v>
      </c>
      <c r="AD21" s="53" t="s">
        <v>231</v>
      </c>
      <c r="AE21" s="53" t="s">
        <v>281</v>
      </c>
      <c r="AF21" s="53"/>
    </row>
    <row r="22" spans="1:32">
      <c r="A22" s="4">
        <v>18</v>
      </c>
      <c r="B22" s="51" t="s">
        <v>92</v>
      </c>
      <c r="C22" s="51" t="s">
        <v>215</v>
      </c>
      <c r="D22" s="5" t="s">
        <v>220</v>
      </c>
      <c r="E22" s="5" t="s">
        <v>261</v>
      </c>
      <c r="F22" s="5" t="s">
        <v>264</v>
      </c>
      <c r="G22" s="5" t="s">
        <v>58</v>
      </c>
      <c r="H22" s="5" t="s">
        <v>266</v>
      </c>
      <c r="I22" s="54">
        <v>42109</v>
      </c>
      <c r="J22" s="54">
        <v>42112</v>
      </c>
      <c r="K22" s="4">
        <f t="shared" si="1"/>
        <v>3</v>
      </c>
      <c r="L22" s="7" t="s">
        <v>308</v>
      </c>
      <c r="M22" s="55">
        <v>42117</v>
      </c>
      <c r="N22" s="55">
        <v>42117</v>
      </c>
      <c r="O22" s="55">
        <v>42132</v>
      </c>
      <c r="P22" s="9">
        <v>21641900</v>
      </c>
      <c r="Q22" s="9">
        <v>24500000</v>
      </c>
      <c r="R22" s="9">
        <v>24583850</v>
      </c>
      <c r="S22" s="56">
        <f t="shared" si="2"/>
        <v>0.88032997272599689</v>
      </c>
      <c r="T22" s="2" t="s">
        <v>168</v>
      </c>
      <c r="U22" s="5" t="s">
        <v>193</v>
      </c>
      <c r="V22" s="2" t="s">
        <v>138</v>
      </c>
      <c r="W22" s="2" t="s">
        <v>119</v>
      </c>
      <c r="X22" s="5" t="s">
        <v>260</v>
      </c>
      <c r="Y22" s="53" t="s">
        <v>260</v>
      </c>
      <c r="Z22" s="53" t="s">
        <v>231</v>
      </c>
      <c r="AA22" s="53" t="s">
        <v>260</v>
      </c>
      <c r="AB22" s="53" t="s">
        <v>260</v>
      </c>
      <c r="AC22" s="53" t="s">
        <v>258</v>
      </c>
      <c r="AD22" s="53" t="s">
        <v>309</v>
      </c>
      <c r="AE22" s="53" t="s">
        <v>278</v>
      </c>
      <c r="AF22" s="53"/>
    </row>
    <row r="23" spans="1:32">
      <c r="A23" s="4">
        <v>19</v>
      </c>
      <c r="B23" s="51" t="s">
        <v>92</v>
      </c>
      <c r="C23" s="51" t="s">
        <v>216</v>
      </c>
      <c r="D23" s="5" t="s">
        <v>355</v>
      </c>
      <c r="E23" s="5" t="s">
        <v>262</v>
      </c>
      <c r="F23" s="5" t="s">
        <v>81</v>
      </c>
      <c r="G23" s="5" t="s">
        <v>265</v>
      </c>
      <c r="H23" s="5"/>
      <c r="I23" s="54">
        <v>42111</v>
      </c>
      <c r="J23" s="54">
        <v>42125</v>
      </c>
      <c r="K23" s="4">
        <f t="shared" si="1"/>
        <v>14</v>
      </c>
      <c r="L23" s="7" t="s">
        <v>310</v>
      </c>
      <c r="M23" s="74" t="s">
        <v>358</v>
      </c>
      <c r="N23" s="74" t="s">
        <v>358</v>
      </c>
      <c r="O23" s="74" t="s">
        <v>358</v>
      </c>
      <c r="P23" s="74" t="s">
        <v>358</v>
      </c>
      <c r="Q23" s="74" t="s">
        <v>358</v>
      </c>
      <c r="R23" s="74" t="s">
        <v>358</v>
      </c>
      <c r="S23" s="74" t="s">
        <v>358</v>
      </c>
      <c r="T23" s="74" t="s">
        <v>358</v>
      </c>
      <c r="U23" s="74" t="s">
        <v>358</v>
      </c>
      <c r="V23" s="74" t="s">
        <v>358</v>
      </c>
      <c r="W23" s="74" t="s">
        <v>358</v>
      </c>
      <c r="X23" s="5"/>
      <c r="Y23" s="53"/>
      <c r="Z23" s="53"/>
      <c r="AA23" s="53"/>
      <c r="AB23" s="53"/>
      <c r="AC23" s="53"/>
      <c r="AD23" s="53"/>
      <c r="AE23" s="53"/>
      <c r="AF23" s="53"/>
    </row>
    <row r="24" spans="1:32">
      <c r="A24" s="4" t="s">
        <v>358</v>
      </c>
      <c r="B24" s="51" t="s">
        <v>92</v>
      </c>
      <c r="C24" s="51" t="s">
        <v>353</v>
      </c>
      <c r="D24" s="5" t="s">
        <v>355</v>
      </c>
      <c r="E24" s="5" t="s">
        <v>262</v>
      </c>
      <c r="F24" s="5" t="s">
        <v>81</v>
      </c>
      <c r="G24" s="5" t="s">
        <v>265</v>
      </c>
      <c r="H24" s="5"/>
      <c r="I24" s="54">
        <v>42131</v>
      </c>
      <c r="J24" s="54">
        <v>42142</v>
      </c>
      <c r="K24" s="4">
        <f t="shared" si="1"/>
        <v>11</v>
      </c>
      <c r="L24" s="7" t="s">
        <v>356</v>
      </c>
      <c r="M24" s="74" t="s">
        <v>358</v>
      </c>
      <c r="N24" s="74" t="s">
        <v>358</v>
      </c>
      <c r="O24" s="74" t="s">
        <v>358</v>
      </c>
      <c r="P24" s="74" t="s">
        <v>358</v>
      </c>
      <c r="Q24" s="74" t="s">
        <v>358</v>
      </c>
      <c r="R24" s="74" t="s">
        <v>358</v>
      </c>
      <c r="S24" s="74" t="s">
        <v>358</v>
      </c>
      <c r="T24" s="74" t="s">
        <v>358</v>
      </c>
      <c r="U24" s="74" t="s">
        <v>358</v>
      </c>
      <c r="V24" s="74" t="s">
        <v>358</v>
      </c>
      <c r="W24" s="74" t="s">
        <v>358</v>
      </c>
      <c r="X24" s="5"/>
      <c r="Y24" s="53"/>
      <c r="Z24" s="53"/>
      <c r="AA24" s="53"/>
      <c r="AB24" s="53"/>
      <c r="AC24" s="53"/>
      <c r="AD24" s="53"/>
      <c r="AE24" s="53"/>
      <c r="AF24" s="53"/>
    </row>
    <row r="25" spans="1:32">
      <c r="A25" s="4" t="s">
        <v>358</v>
      </c>
      <c r="B25" s="51" t="s">
        <v>92</v>
      </c>
      <c r="C25" s="51" t="s">
        <v>355</v>
      </c>
      <c r="D25" s="5" t="s">
        <v>354</v>
      </c>
      <c r="E25" s="5" t="s">
        <v>50</v>
      </c>
      <c r="F25" s="5" t="s">
        <v>81</v>
      </c>
      <c r="G25" s="5" t="s">
        <v>58</v>
      </c>
      <c r="H25" s="5" t="s">
        <v>266</v>
      </c>
      <c r="I25" s="54" t="s">
        <v>355</v>
      </c>
      <c r="J25" s="54" t="s">
        <v>355</v>
      </c>
      <c r="K25" s="4"/>
      <c r="L25" s="7" t="s">
        <v>357</v>
      </c>
      <c r="M25" s="55">
        <v>42159</v>
      </c>
      <c r="N25" s="55">
        <v>42163</v>
      </c>
      <c r="O25" s="55">
        <v>42292</v>
      </c>
      <c r="P25" s="9">
        <v>29944000</v>
      </c>
      <c r="Q25" s="9">
        <v>30000000</v>
      </c>
      <c r="R25" s="9">
        <v>30000000</v>
      </c>
      <c r="S25" s="56">
        <f t="shared" ref="S25:S57" si="3">P25/R25</f>
        <v>0.99813333333333332</v>
      </c>
      <c r="T25" s="2" t="s">
        <v>169</v>
      </c>
      <c r="U25" s="5" t="s">
        <v>194</v>
      </c>
      <c r="V25" s="2" t="s">
        <v>139</v>
      </c>
      <c r="W25" s="2" t="s">
        <v>120</v>
      </c>
      <c r="X25" s="5" t="s">
        <v>260</v>
      </c>
      <c r="Y25" s="53" t="s">
        <v>260</v>
      </c>
      <c r="Z25" s="53" t="s">
        <v>231</v>
      </c>
      <c r="AA25" s="53" t="s">
        <v>231</v>
      </c>
      <c r="AB25" s="53" t="s">
        <v>231</v>
      </c>
      <c r="AC25" s="53" t="s">
        <v>325</v>
      </c>
      <c r="AD25" s="53" t="s">
        <v>231</v>
      </c>
      <c r="AE25" s="53" t="s">
        <v>282</v>
      </c>
      <c r="AF25" s="53" t="s">
        <v>269</v>
      </c>
    </row>
    <row r="26" spans="1:32">
      <c r="A26" s="4">
        <v>20</v>
      </c>
      <c r="B26" s="51" t="s">
        <v>92</v>
      </c>
      <c r="C26" s="51" t="s">
        <v>231</v>
      </c>
      <c r="D26" s="5" t="s">
        <v>224</v>
      </c>
      <c r="E26" s="5" t="s">
        <v>50</v>
      </c>
      <c r="F26" s="5" t="s">
        <v>81</v>
      </c>
      <c r="G26" s="5" t="s">
        <v>265</v>
      </c>
      <c r="H26" s="5" t="s">
        <v>266</v>
      </c>
      <c r="I26" s="54" t="s">
        <v>252</v>
      </c>
      <c r="J26" s="54" t="s">
        <v>202</v>
      </c>
      <c r="K26" s="4" t="s">
        <v>231</v>
      </c>
      <c r="L26" s="7" t="s">
        <v>311</v>
      </c>
      <c r="M26" s="55">
        <v>42121</v>
      </c>
      <c r="N26" s="55">
        <v>42125</v>
      </c>
      <c r="O26" s="55">
        <v>42354</v>
      </c>
      <c r="P26" s="9">
        <v>17500000</v>
      </c>
      <c r="Q26" s="9">
        <v>20000000</v>
      </c>
      <c r="R26" s="9">
        <v>20000000</v>
      </c>
      <c r="S26" s="56">
        <f t="shared" si="3"/>
        <v>0.875</v>
      </c>
      <c r="T26" s="2" t="s">
        <v>170</v>
      </c>
      <c r="U26" s="5" t="s">
        <v>195</v>
      </c>
      <c r="V26" s="2" t="s">
        <v>140</v>
      </c>
      <c r="W26" s="2" t="s">
        <v>121</v>
      </c>
      <c r="X26" s="5" t="s">
        <v>260</v>
      </c>
      <c r="Y26" s="53" t="s">
        <v>231</v>
      </c>
      <c r="Z26" s="53" t="s">
        <v>260</v>
      </c>
      <c r="AA26" s="53" t="s">
        <v>231</v>
      </c>
      <c r="AB26" s="53" t="s">
        <v>231</v>
      </c>
      <c r="AC26" s="53" t="s">
        <v>326</v>
      </c>
      <c r="AD26" s="53" t="s">
        <v>231</v>
      </c>
      <c r="AE26" s="53" t="s">
        <v>284</v>
      </c>
      <c r="AF26" s="53" t="s">
        <v>267</v>
      </c>
    </row>
    <row r="27" spans="1:32">
      <c r="A27" s="4">
        <v>21</v>
      </c>
      <c r="B27" s="51" t="s">
        <v>92</v>
      </c>
      <c r="C27" s="51" t="s">
        <v>217</v>
      </c>
      <c r="D27" s="5" t="s">
        <v>225</v>
      </c>
      <c r="E27" s="5" t="s">
        <v>262</v>
      </c>
      <c r="F27" s="5" t="s">
        <v>81</v>
      </c>
      <c r="G27" s="5" t="s">
        <v>265</v>
      </c>
      <c r="H27" s="5" t="s">
        <v>266</v>
      </c>
      <c r="I27" s="54">
        <v>42121</v>
      </c>
      <c r="J27" s="54">
        <v>42145</v>
      </c>
      <c r="K27" s="4">
        <f t="shared" si="1"/>
        <v>24</v>
      </c>
      <c r="L27" s="7" t="s">
        <v>312</v>
      </c>
      <c r="M27" s="55">
        <v>42157</v>
      </c>
      <c r="N27" s="55">
        <v>42163</v>
      </c>
      <c r="O27" s="55">
        <v>42356</v>
      </c>
      <c r="P27" s="9">
        <v>40000000</v>
      </c>
      <c r="Q27" s="9">
        <v>40000000</v>
      </c>
      <c r="R27" s="9">
        <v>40000000</v>
      </c>
      <c r="S27" s="56">
        <f t="shared" si="3"/>
        <v>1</v>
      </c>
      <c r="T27" s="2" t="s">
        <v>170</v>
      </c>
      <c r="U27" s="5" t="s">
        <v>195</v>
      </c>
      <c r="V27" s="2" t="s">
        <v>140</v>
      </c>
      <c r="W27" s="2" t="s">
        <v>121</v>
      </c>
      <c r="X27" s="53" t="s">
        <v>231</v>
      </c>
      <c r="Y27" s="53" t="s">
        <v>231</v>
      </c>
      <c r="Z27" s="53" t="s">
        <v>231</v>
      </c>
      <c r="AA27" s="53" t="s">
        <v>231</v>
      </c>
      <c r="AB27" s="53" t="s">
        <v>231</v>
      </c>
      <c r="AC27" s="53" t="s">
        <v>318</v>
      </c>
      <c r="AD27" s="53" t="s">
        <v>231</v>
      </c>
      <c r="AE27" s="53" t="s">
        <v>283</v>
      </c>
      <c r="AF27" s="53" t="s">
        <v>269</v>
      </c>
    </row>
    <row r="28" spans="1:32">
      <c r="A28" s="4">
        <v>22</v>
      </c>
      <c r="B28" s="51" t="s">
        <v>92</v>
      </c>
      <c r="C28" s="51" t="s">
        <v>218</v>
      </c>
      <c r="D28" s="5" t="s">
        <v>226</v>
      </c>
      <c r="E28" s="5" t="s">
        <v>262</v>
      </c>
      <c r="F28" s="5" t="s">
        <v>84</v>
      </c>
      <c r="G28" s="5" t="s">
        <v>265</v>
      </c>
      <c r="H28" s="5" t="s">
        <v>266</v>
      </c>
      <c r="I28" s="54">
        <v>42124</v>
      </c>
      <c r="J28" s="54">
        <v>42135</v>
      </c>
      <c r="K28" s="4">
        <f t="shared" si="1"/>
        <v>11</v>
      </c>
      <c r="L28" s="7" t="s">
        <v>313</v>
      </c>
      <c r="M28" s="55">
        <v>42143</v>
      </c>
      <c r="N28" s="55">
        <v>42143</v>
      </c>
      <c r="O28" s="55">
        <v>42154</v>
      </c>
      <c r="P28" s="9">
        <v>54500000</v>
      </c>
      <c r="Q28" s="9">
        <v>55000000</v>
      </c>
      <c r="R28" s="9">
        <v>55000000</v>
      </c>
      <c r="S28" s="56">
        <f t="shared" si="3"/>
        <v>0.99090909090909096</v>
      </c>
      <c r="T28" s="2" t="s">
        <v>171</v>
      </c>
      <c r="U28" s="5" t="s">
        <v>196</v>
      </c>
      <c r="V28" s="2" t="s">
        <v>141</v>
      </c>
      <c r="W28" s="2" t="s">
        <v>122</v>
      </c>
      <c r="X28" s="5" t="s">
        <v>260</v>
      </c>
      <c r="Y28" s="53" t="s">
        <v>260</v>
      </c>
      <c r="Z28" s="53" t="s">
        <v>231</v>
      </c>
      <c r="AA28" s="53" t="s">
        <v>260</v>
      </c>
      <c r="AB28" s="53" t="s">
        <v>202</v>
      </c>
      <c r="AC28" s="53" t="s">
        <v>259</v>
      </c>
      <c r="AD28" s="53" t="s">
        <v>314</v>
      </c>
      <c r="AE28" s="53" t="s">
        <v>285</v>
      </c>
      <c r="AF28" s="53"/>
    </row>
    <row r="29" spans="1:32">
      <c r="A29" s="4">
        <v>23</v>
      </c>
      <c r="B29" s="51" t="s">
        <v>92</v>
      </c>
      <c r="C29" s="51" t="s">
        <v>231</v>
      </c>
      <c r="D29" s="5" t="s">
        <v>227</v>
      </c>
      <c r="E29" s="5" t="s">
        <v>50</v>
      </c>
      <c r="F29" s="5" t="s">
        <v>81</v>
      </c>
      <c r="G29" s="5" t="s">
        <v>265</v>
      </c>
      <c r="H29" s="5" t="s">
        <v>266</v>
      </c>
      <c r="I29" s="54" t="s">
        <v>252</v>
      </c>
      <c r="J29" s="54" t="s">
        <v>202</v>
      </c>
      <c r="K29" s="4" t="s">
        <v>231</v>
      </c>
      <c r="L29" s="7" t="s">
        <v>315</v>
      </c>
      <c r="M29" s="55">
        <v>42145</v>
      </c>
      <c r="N29" s="55">
        <v>42150</v>
      </c>
      <c r="O29" s="55">
        <v>42354</v>
      </c>
      <c r="P29" s="9">
        <v>18000000</v>
      </c>
      <c r="Q29" s="9">
        <v>18000000</v>
      </c>
      <c r="R29" s="9">
        <v>18000000</v>
      </c>
      <c r="S29" s="56">
        <f t="shared" si="3"/>
        <v>1</v>
      </c>
      <c r="T29" s="2" t="s">
        <v>172</v>
      </c>
      <c r="U29" s="5" t="s">
        <v>197</v>
      </c>
      <c r="V29" s="2" t="s">
        <v>142</v>
      </c>
      <c r="W29" s="2" t="s">
        <v>123</v>
      </c>
      <c r="X29" s="5" t="s">
        <v>260</v>
      </c>
      <c r="Y29" s="53" t="s">
        <v>260</v>
      </c>
      <c r="Z29" s="53" t="s">
        <v>231</v>
      </c>
      <c r="AA29" s="53" t="s">
        <v>231</v>
      </c>
      <c r="AB29" s="53" t="s">
        <v>231</v>
      </c>
      <c r="AC29" s="53" t="s">
        <v>327</v>
      </c>
      <c r="AD29" s="53" t="s">
        <v>231</v>
      </c>
      <c r="AE29" s="53" t="s">
        <v>286</v>
      </c>
      <c r="AF29" s="53" t="s">
        <v>267</v>
      </c>
    </row>
    <row r="30" spans="1:32">
      <c r="A30" s="4">
        <v>24</v>
      </c>
      <c r="B30" s="51" t="s">
        <v>92</v>
      </c>
      <c r="C30" s="51" t="s">
        <v>219</v>
      </c>
      <c r="D30" s="5" t="s">
        <v>228</v>
      </c>
      <c r="E30" s="5" t="s">
        <v>262</v>
      </c>
      <c r="F30" s="5" t="s">
        <v>81</v>
      </c>
      <c r="G30" s="5" t="s">
        <v>265</v>
      </c>
      <c r="H30" s="5" t="s">
        <v>266</v>
      </c>
      <c r="I30" s="54">
        <v>42131</v>
      </c>
      <c r="J30" s="54">
        <v>42142</v>
      </c>
      <c r="K30" s="4">
        <f t="shared" si="1"/>
        <v>11</v>
      </c>
      <c r="L30" s="7" t="s">
        <v>287</v>
      </c>
      <c r="M30" s="55">
        <v>42146</v>
      </c>
      <c r="N30" s="55">
        <v>42150</v>
      </c>
      <c r="O30" s="55">
        <v>42329</v>
      </c>
      <c r="P30" s="9">
        <v>30000000</v>
      </c>
      <c r="Q30" s="9">
        <v>30000000</v>
      </c>
      <c r="R30" s="9">
        <v>30000000</v>
      </c>
      <c r="S30" s="56">
        <f t="shared" si="3"/>
        <v>1</v>
      </c>
      <c r="T30" s="2" t="s">
        <v>170</v>
      </c>
      <c r="U30" s="5" t="s">
        <v>195</v>
      </c>
      <c r="V30" s="2" t="s">
        <v>140</v>
      </c>
      <c r="W30" s="2" t="s">
        <v>121</v>
      </c>
      <c r="X30" s="53" t="s">
        <v>231</v>
      </c>
      <c r="Y30" s="53" t="s">
        <v>231</v>
      </c>
      <c r="Z30" s="53" t="s">
        <v>231</v>
      </c>
      <c r="AA30" s="53" t="s">
        <v>231</v>
      </c>
      <c r="AB30" s="53" t="s">
        <v>231</v>
      </c>
      <c r="AC30" s="53" t="s">
        <v>328</v>
      </c>
      <c r="AD30" s="53" t="s">
        <v>231</v>
      </c>
      <c r="AE30" s="53" t="s">
        <v>288</v>
      </c>
      <c r="AF30" s="53"/>
    </row>
    <row r="31" spans="1:32">
      <c r="A31" s="4">
        <v>25</v>
      </c>
      <c r="B31" s="51" t="s">
        <v>92</v>
      </c>
      <c r="C31" s="51" t="s">
        <v>220</v>
      </c>
      <c r="D31" s="5" t="s">
        <v>229</v>
      </c>
      <c r="E31" s="5" t="s">
        <v>262</v>
      </c>
      <c r="F31" s="5" t="s">
        <v>84</v>
      </c>
      <c r="G31" s="5" t="s">
        <v>265</v>
      </c>
      <c r="H31" s="5" t="s">
        <v>266</v>
      </c>
      <c r="I31" s="54">
        <v>42138</v>
      </c>
      <c r="J31" s="54">
        <v>42149</v>
      </c>
      <c r="K31" s="4">
        <f t="shared" si="1"/>
        <v>11</v>
      </c>
      <c r="L31" s="7" t="s">
        <v>329</v>
      </c>
      <c r="M31" s="55">
        <v>42179</v>
      </c>
      <c r="N31" s="55">
        <v>42181</v>
      </c>
      <c r="O31" s="55">
        <v>42356</v>
      </c>
      <c r="P31" s="9">
        <v>23860000</v>
      </c>
      <c r="Q31" s="9">
        <v>25000000</v>
      </c>
      <c r="R31" s="9">
        <v>25000000</v>
      </c>
      <c r="S31" s="56">
        <f t="shared" si="3"/>
        <v>0.95440000000000003</v>
      </c>
      <c r="T31" s="2" t="s">
        <v>170</v>
      </c>
      <c r="U31" s="5" t="s">
        <v>195</v>
      </c>
      <c r="V31" s="2" t="s">
        <v>140</v>
      </c>
      <c r="W31" s="2" t="s">
        <v>121</v>
      </c>
      <c r="X31" s="53" t="s">
        <v>231</v>
      </c>
      <c r="Y31" s="53" t="s">
        <v>231</v>
      </c>
      <c r="Z31" s="53" t="s">
        <v>231</v>
      </c>
      <c r="AA31" s="53" t="s">
        <v>231</v>
      </c>
      <c r="AB31" s="53" t="s">
        <v>231</v>
      </c>
      <c r="AC31" s="53" t="s">
        <v>330</v>
      </c>
      <c r="AD31" s="53" t="s">
        <v>231</v>
      </c>
      <c r="AE31" s="53" t="s">
        <v>279</v>
      </c>
      <c r="AF31" s="53"/>
    </row>
    <row r="32" spans="1:32">
      <c r="A32" s="4">
        <v>26</v>
      </c>
      <c r="B32" s="51" t="s">
        <v>92</v>
      </c>
      <c r="C32" s="51" t="s">
        <v>202</v>
      </c>
      <c r="D32" s="5" t="s">
        <v>222</v>
      </c>
      <c r="E32" s="5" t="s">
        <v>50</v>
      </c>
      <c r="F32" s="5" t="s">
        <v>84</v>
      </c>
      <c r="G32" s="5" t="s">
        <v>58</v>
      </c>
      <c r="H32" s="5" t="s">
        <v>266</v>
      </c>
      <c r="I32" s="54" t="s">
        <v>202</v>
      </c>
      <c r="J32" s="54" t="s">
        <v>202</v>
      </c>
      <c r="K32" s="4" t="s">
        <v>231</v>
      </c>
      <c r="L32" s="7" t="s">
        <v>238</v>
      </c>
      <c r="M32" s="55">
        <v>42165</v>
      </c>
      <c r="N32" s="55">
        <v>42170</v>
      </c>
      <c r="O32" s="55">
        <v>42338</v>
      </c>
      <c r="P32" s="9">
        <v>450000000</v>
      </c>
      <c r="Q32" s="9">
        <v>450000000</v>
      </c>
      <c r="R32" s="9">
        <v>450000000</v>
      </c>
      <c r="S32" s="56">
        <f t="shared" si="3"/>
        <v>1</v>
      </c>
      <c r="T32" s="2" t="s">
        <v>173</v>
      </c>
      <c r="U32" s="5" t="s">
        <v>198</v>
      </c>
      <c r="V32" s="2" t="s">
        <v>143</v>
      </c>
      <c r="W32" s="2" t="s">
        <v>124</v>
      </c>
      <c r="X32" s="5" t="s">
        <v>260</v>
      </c>
      <c r="Y32" s="53" t="s">
        <v>231</v>
      </c>
      <c r="Z32" s="53" t="s">
        <v>231</v>
      </c>
      <c r="AA32" s="53" t="s">
        <v>231</v>
      </c>
      <c r="AB32" s="53" t="s">
        <v>231</v>
      </c>
      <c r="AC32" s="53" t="s">
        <v>331</v>
      </c>
      <c r="AD32" s="53" t="s">
        <v>231</v>
      </c>
      <c r="AE32" s="53" t="s">
        <v>289</v>
      </c>
      <c r="AF32" s="53" t="s">
        <v>98</v>
      </c>
    </row>
    <row r="33" spans="1:32">
      <c r="A33" s="4">
        <v>27</v>
      </c>
      <c r="B33" s="51" t="s">
        <v>92</v>
      </c>
      <c r="C33" s="51" t="s">
        <v>202</v>
      </c>
      <c r="D33" s="5" t="s">
        <v>223</v>
      </c>
      <c r="E33" s="5" t="s">
        <v>50</v>
      </c>
      <c r="F33" s="5" t="s">
        <v>84</v>
      </c>
      <c r="G33" s="5" t="s">
        <v>58</v>
      </c>
      <c r="H33" s="5" t="s">
        <v>266</v>
      </c>
      <c r="I33" s="54" t="s">
        <v>202</v>
      </c>
      <c r="J33" s="54" t="s">
        <v>202</v>
      </c>
      <c r="K33" s="58" t="s">
        <v>231</v>
      </c>
      <c r="L33" s="7" t="s">
        <v>291</v>
      </c>
      <c r="M33" s="55">
        <v>42165</v>
      </c>
      <c r="N33" s="55">
        <v>42170</v>
      </c>
      <c r="O33" s="55">
        <v>42338</v>
      </c>
      <c r="P33" s="9">
        <v>132000000</v>
      </c>
      <c r="Q33" s="9">
        <v>132000000</v>
      </c>
      <c r="R33" s="9">
        <v>132000000</v>
      </c>
      <c r="S33" s="56">
        <f t="shared" si="3"/>
        <v>1</v>
      </c>
      <c r="T33" s="2" t="s">
        <v>174</v>
      </c>
      <c r="U33" s="5" t="s">
        <v>199</v>
      </c>
      <c r="V33" s="2" t="s">
        <v>144</v>
      </c>
      <c r="W33" s="2" t="s">
        <v>125</v>
      </c>
      <c r="X33" s="5" t="s">
        <v>260</v>
      </c>
      <c r="Y33" s="53" t="s">
        <v>231</v>
      </c>
      <c r="Z33" s="53" t="s">
        <v>231</v>
      </c>
      <c r="AA33" s="53" t="s">
        <v>231</v>
      </c>
      <c r="AB33" s="53" t="s">
        <v>231</v>
      </c>
      <c r="AC33" s="53" t="s">
        <v>331</v>
      </c>
      <c r="AD33" s="53" t="s">
        <v>231</v>
      </c>
      <c r="AE33" s="53" t="s">
        <v>289</v>
      </c>
      <c r="AF33" s="53" t="s">
        <v>293</v>
      </c>
    </row>
    <row r="34" spans="1:32">
      <c r="A34" s="4">
        <v>28</v>
      </c>
      <c r="B34" s="51" t="s">
        <v>92</v>
      </c>
      <c r="C34" s="51" t="s">
        <v>202</v>
      </c>
      <c r="D34" s="5" t="s">
        <v>230</v>
      </c>
      <c r="E34" s="5" t="s">
        <v>50</v>
      </c>
      <c r="F34" s="5" t="s">
        <v>84</v>
      </c>
      <c r="G34" s="5" t="s">
        <v>58</v>
      </c>
      <c r="H34" s="5" t="s">
        <v>266</v>
      </c>
      <c r="I34" s="54" t="s">
        <v>202</v>
      </c>
      <c r="J34" s="54" t="s">
        <v>202</v>
      </c>
      <c r="K34" s="4" t="s">
        <v>231</v>
      </c>
      <c r="L34" s="7" t="s">
        <v>239</v>
      </c>
      <c r="M34" s="55">
        <v>42170</v>
      </c>
      <c r="N34" s="55">
        <v>42170</v>
      </c>
      <c r="O34" s="55">
        <v>42338</v>
      </c>
      <c r="P34" s="9">
        <v>145000000</v>
      </c>
      <c r="Q34" s="9">
        <v>145000000</v>
      </c>
      <c r="R34" s="9">
        <v>145000000</v>
      </c>
      <c r="S34" s="56">
        <f t="shared" si="3"/>
        <v>1</v>
      </c>
      <c r="T34" s="2" t="s">
        <v>175</v>
      </c>
      <c r="U34" s="5" t="s">
        <v>200</v>
      </c>
      <c r="V34" s="2" t="s">
        <v>145</v>
      </c>
      <c r="W34" s="2" t="s">
        <v>126</v>
      </c>
      <c r="X34" s="53" t="s">
        <v>231</v>
      </c>
      <c r="Y34" s="53" t="s">
        <v>231</v>
      </c>
      <c r="Z34" s="53" t="s">
        <v>231</v>
      </c>
      <c r="AA34" s="53" t="s">
        <v>231</v>
      </c>
      <c r="AB34" s="53" t="s">
        <v>231</v>
      </c>
      <c r="AC34" s="53" t="s">
        <v>331</v>
      </c>
      <c r="AD34" s="53" t="s">
        <v>231</v>
      </c>
      <c r="AE34" s="53" t="s">
        <v>289</v>
      </c>
      <c r="AF34" s="53" t="s">
        <v>294</v>
      </c>
    </row>
    <row r="35" spans="1:32">
      <c r="A35" s="4">
        <v>29</v>
      </c>
      <c r="B35" s="51" t="s">
        <v>92</v>
      </c>
      <c r="C35" s="51" t="s">
        <v>202</v>
      </c>
      <c r="D35" s="5" t="s">
        <v>232</v>
      </c>
      <c r="E35" s="5" t="s">
        <v>50</v>
      </c>
      <c r="F35" s="5" t="s">
        <v>84</v>
      </c>
      <c r="G35" s="5" t="s">
        <v>58</v>
      </c>
      <c r="H35" s="5" t="s">
        <v>266</v>
      </c>
      <c r="I35" s="54" t="s">
        <v>202</v>
      </c>
      <c r="J35" s="54" t="s">
        <v>202</v>
      </c>
      <c r="K35" s="4" t="s">
        <v>231</v>
      </c>
      <c r="L35" s="7" t="s">
        <v>240</v>
      </c>
      <c r="M35" s="55">
        <v>42165</v>
      </c>
      <c r="N35" s="55">
        <v>42170</v>
      </c>
      <c r="O35" s="55">
        <v>42308</v>
      </c>
      <c r="P35" s="9">
        <v>19651500</v>
      </c>
      <c r="Q35" s="9">
        <v>19651500</v>
      </c>
      <c r="R35" s="9">
        <v>19651500</v>
      </c>
      <c r="S35" s="56">
        <f t="shared" si="3"/>
        <v>1</v>
      </c>
      <c r="T35" s="2" t="s">
        <v>176</v>
      </c>
      <c r="U35" s="5" t="s">
        <v>201</v>
      </c>
      <c r="V35" s="2" t="s">
        <v>146</v>
      </c>
      <c r="W35" s="2" t="s">
        <v>127</v>
      </c>
      <c r="X35" s="53" t="s">
        <v>231</v>
      </c>
      <c r="Y35" s="53" t="s">
        <v>231</v>
      </c>
      <c r="Z35" s="53" t="s">
        <v>231</v>
      </c>
      <c r="AA35" s="53" t="s">
        <v>231</v>
      </c>
      <c r="AB35" s="53" t="s">
        <v>231</v>
      </c>
      <c r="AC35" s="53" t="s">
        <v>331</v>
      </c>
      <c r="AD35" s="53" t="s">
        <v>231</v>
      </c>
      <c r="AE35" s="53" t="s">
        <v>289</v>
      </c>
      <c r="AF35" s="53" t="s">
        <v>295</v>
      </c>
    </row>
    <row r="36" spans="1:32">
      <c r="A36" s="65">
        <v>30</v>
      </c>
      <c r="B36" s="66" t="s">
        <v>92</v>
      </c>
      <c r="C36" s="66" t="s">
        <v>221</v>
      </c>
      <c r="D36" s="67" t="s">
        <v>231</v>
      </c>
      <c r="E36" s="67" t="s">
        <v>263</v>
      </c>
      <c r="F36" s="67" t="s">
        <v>84</v>
      </c>
      <c r="G36" s="67" t="s">
        <v>58</v>
      </c>
      <c r="H36" s="67" t="s">
        <v>266</v>
      </c>
      <c r="I36" s="68">
        <v>42181</v>
      </c>
      <c r="J36" s="68">
        <v>42188</v>
      </c>
      <c r="K36" s="65">
        <f t="shared" si="1"/>
        <v>7</v>
      </c>
      <c r="L36" s="69" t="s">
        <v>241</v>
      </c>
      <c r="M36" s="78" t="s">
        <v>231</v>
      </c>
      <c r="N36" s="78" t="s">
        <v>231</v>
      </c>
      <c r="O36" s="78" t="s">
        <v>231</v>
      </c>
      <c r="P36" s="72" t="s">
        <v>231</v>
      </c>
      <c r="Q36" s="72" t="s">
        <v>231</v>
      </c>
      <c r="R36" s="72" t="s">
        <v>231</v>
      </c>
      <c r="S36" s="56" t="e">
        <f t="shared" si="3"/>
        <v>#VALUE!</v>
      </c>
      <c r="T36" s="70" t="s">
        <v>231</v>
      </c>
      <c r="U36" s="70" t="s">
        <v>231</v>
      </c>
      <c r="V36" s="70" t="s">
        <v>231</v>
      </c>
      <c r="W36" s="70" t="s">
        <v>231</v>
      </c>
      <c r="X36" s="71" t="s">
        <v>231</v>
      </c>
      <c r="Y36" s="71" t="s">
        <v>231</v>
      </c>
      <c r="Z36" s="71" t="s">
        <v>231</v>
      </c>
      <c r="AA36" s="71" t="s">
        <v>231</v>
      </c>
      <c r="AB36" s="71" t="s">
        <v>231</v>
      </c>
      <c r="AC36" s="71"/>
      <c r="AD36" s="71" t="s">
        <v>231</v>
      </c>
      <c r="AE36" s="71" t="s">
        <v>290</v>
      </c>
      <c r="AF36" s="71"/>
    </row>
    <row r="37" spans="1:32">
      <c r="A37" s="4">
        <v>31</v>
      </c>
      <c r="B37" s="51" t="s">
        <v>92</v>
      </c>
      <c r="C37" s="51" t="s">
        <v>224</v>
      </c>
      <c r="D37" s="5" t="s">
        <v>231</v>
      </c>
      <c r="E37" s="5" t="s">
        <v>262</v>
      </c>
      <c r="F37" s="5" t="s">
        <v>81</v>
      </c>
      <c r="G37" s="5" t="s">
        <v>265</v>
      </c>
      <c r="H37" s="5" t="s">
        <v>266</v>
      </c>
      <c r="I37" s="54">
        <v>42184</v>
      </c>
      <c r="J37" s="54">
        <v>42209</v>
      </c>
      <c r="K37" s="4">
        <f t="shared" si="1"/>
        <v>25</v>
      </c>
      <c r="L37" s="7" t="s">
        <v>242</v>
      </c>
      <c r="M37" s="74" t="s">
        <v>231</v>
      </c>
      <c r="N37" s="74" t="s">
        <v>231</v>
      </c>
      <c r="O37" s="74" t="s">
        <v>231</v>
      </c>
      <c r="P37" s="73" t="s">
        <v>231</v>
      </c>
      <c r="Q37" s="73" t="s">
        <v>231</v>
      </c>
      <c r="R37" s="73" t="s">
        <v>231</v>
      </c>
      <c r="S37" s="56" t="e">
        <f t="shared" si="3"/>
        <v>#VALUE!</v>
      </c>
      <c r="T37" s="43" t="s">
        <v>231</v>
      </c>
      <c r="U37" s="43" t="s">
        <v>231</v>
      </c>
      <c r="V37" s="43" t="s">
        <v>231</v>
      </c>
      <c r="W37" s="43" t="s">
        <v>231</v>
      </c>
      <c r="X37" s="53" t="s">
        <v>231</v>
      </c>
      <c r="Y37" s="53" t="s">
        <v>231</v>
      </c>
      <c r="Z37" s="53" t="s">
        <v>231</v>
      </c>
      <c r="AA37" s="53" t="s">
        <v>231</v>
      </c>
      <c r="AB37" s="53" t="s">
        <v>231</v>
      </c>
      <c r="AC37" s="53" t="s">
        <v>332</v>
      </c>
      <c r="AD37" s="53" t="s">
        <v>231</v>
      </c>
      <c r="AE37" s="53" t="s">
        <v>288</v>
      </c>
      <c r="AF37" s="53"/>
    </row>
    <row r="38" spans="1:32">
      <c r="A38" s="4" t="s">
        <v>358</v>
      </c>
      <c r="B38" s="51" t="s">
        <v>92</v>
      </c>
      <c r="C38" s="51" t="s">
        <v>337</v>
      </c>
      <c r="D38" s="5" t="s">
        <v>358</v>
      </c>
      <c r="E38" s="5" t="s">
        <v>262</v>
      </c>
      <c r="F38" s="5" t="s">
        <v>81</v>
      </c>
      <c r="G38" s="5" t="s">
        <v>265</v>
      </c>
      <c r="H38" s="5" t="s">
        <v>202</v>
      </c>
      <c r="I38" s="54">
        <v>42199</v>
      </c>
      <c r="J38" s="54">
        <v>42209</v>
      </c>
      <c r="K38" s="4">
        <f t="shared" si="1"/>
        <v>10</v>
      </c>
      <c r="L38" s="7" t="s">
        <v>336</v>
      </c>
      <c r="M38" s="74" t="s">
        <v>358</v>
      </c>
      <c r="N38" s="74" t="s">
        <v>358</v>
      </c>
      <c r="O38" s="74" t="s">
        <v>358</v>
      </c>
      <c r="P38" s="74" t="s">
        <v>358</v>
      </c>
      <c r="Q38" s="74" t="s">
        <v>358</v>
      </c>
      <c r="R38" s="74" t="s">
        <v>358</v>
      </c>
      <c r="S38" s="56" t="e">
        <f t="shared" si="3"/>
        <v>#VALUE!</v>
      </c>
      <c r="T38" s="74" t="s">
        <v>358</v>
      </c>
      <c r="U38" s="74" t="s">
        <v>358</v>
      </c>
      <c r="V38" s="74" t="s">
        <v>358</v>
      </c>
      <c r="W38" s="74" t="s">
        <v>358</v>
      </c>
      <c r="X38" s="53"/>
      <c r="Y38" s="53"/>
      <c r="Z38" s="53"/>
      <c r="AA38" s="53"/>
      <c r="AB38" s="53"/>
      <c r="AC38" s="53"/>
      <c r="AD38" s="53"/>
      <c r="AE38" s="53"/>
      <c r="AF38" s="53"/>
    </row>
    <row r="39" spans="1:32">
      <c r="A39" s="4" t="s">
        <v>369</v>
      </c>
      <c r="B39" s="51" t="s">
        <v>92</v>
      </c>
      <c r="C39" s="51"/>
      <c r="D39" s="5" t="s">
        <v>365</v>
      </c>
      <c r="E39" s="5" t="s">
        <v>50</v>
      </c>
      <c r="F39" s="5" t="s">
        <v>81</v>
      </c>
      <c r="G39" s="5" t="s">
        <v>58</v>
      </c>
      <c r="H39" s="5" t="s">
        <v>266</v>
      </c>
      <c r="I39" s="54" t="s">
        <v>366</v>
      </c>
      <c r="J39" s="54" t="s">
        <v>366</v>
      </c>
      <c r="K39" s="4" t="s">
        <v>366</v>
      </c>
      <c r="L39" s="7" t="s">
        <v>367</v>
      </c>
      <c r="M39" s="74">
        <v>42220</v>
      </c>
      <c r="N39" s="74">
        <v>42220</v>
      </c>
      <c r="O39" s="74">
        <v>42349</v>
      </c>
      <c r="P39" s="73">
        <v>40000000</v>
      </c>
      <c r="Q39" s="73">
        <v>40000000</v>
      </c>
      <c r="R39" s="73">
        <v>40000000</v>
      </c>
      <c r="S39" s="56">
        <f t="shared" si="3"/>
        <v>1</v>
      </c>
      <c r="T39" s="43" t="s">
        <v>368</v>
      </c>
      <c r="U39" s="43" t="s">
        <v>373</v>
      </c>
      <c r="V39" s="43" t="s">
        <v>374</v>
      </c>
      <c r="W39" s="43" t="s">
        <v>375</v>
      </c>
      <c r="X39" s="53"/>
      <c r="Y39" s="53"/>
      <c r="Z39" s="53"/>
      <c r="AA39" s="53"/>
      <c r="AB39" s="53"/>
      <c r="AC39" s="53"/>
      <c r="AD39" s="53"/>
      <c r="AE39" s="53" t="s">
        <v>388</v>
      </c>
      <c r="AF39" s="53" t="s">
        <v>269</v>
      </c>
    </row>
    <row r="40" spans="1:32">
      <c r="A40" s="4">
        <v>32</v>
      </c>
      <c r="B40" s="51" t="s">
        <v>92</v>
      </c>
      <c r="C40" s="51" t="s">
        <v>225</v>
      </c>
      <c r="D40" s="5" t="s">
        <v>358</v>
      </c>
      <c r="E40" s="5" t="s">
        <v>262</v>
      </c>
      <c r="F40" s="5" t="s">
        <v>84</v>
      </c>
      <c r="G40" s="5" t="s">
        <v>265</v>
      </c>
      <c r="H40" s="5" t="s">
        <v>202</v>
      </c>
      <c r="I40" s="54">
        <v>42186</v>
      </c>
      <c r="J40" s="54">
        <v>42198</v>
      </c>
      <c r="K40" s="4">
        <f t="shared" si="1"/>
        <v>12</v>
      </c>
      <c r="L40" s="7" t="s">
        <v>243</v>
      </c>
      <c r="M40" s="74">
        <v>42220</v>
      </c>
      <c r="N40" s="74">
        <v>42220</v>
      </c>
      <c r="O40" s="74">
        <v>42318</v>
      </c>
      <c r="P40" s="73">
        <v>33250000</v>
      </c>
      <c r="Q40" s="73">
        <v>35000000</v>
      </c>
      <c r="R40" s="73">
        <v>35000000</v>
      </c>
      <c r="S40" s="56">
        <f t="shared" si="3"/>
        <v>0.95</v>
      </c>
      <c r="T40" s="43" t="s">
        <v>376</v>
      </c>
      <c r="U40" s="43" t="s">
        <v>377</v>
      </c>
      <c r="V40" s="43" t="s">
        <v>378</v>
      </c>
      <c r="W40" s="43" t="s">
        <v>379</v>
      </c>
      <c r="X40" s="53" t="s">
        <v>380</v>
      </c>
      <c r="Y40" s="53" t="s">
        <v>231</v>
      </c>
      <c r="Z40" s="53" t="s">
        <v>231</v>
      </c>
      <c r="AA40" s="53" t="s">
        <v>231</v>
      </c>
      <c r="AB40" s="53" t="s">
        <v>231</v>
      </c>
      <c r="AC40" s="53"/>
      <c r="AD40" s="53" t="s">
        <v>231</v>
      </c>
      <c r="AE40" s="53" t="s">
        <v>290</v>
      </c>
      <c r="AF40" s="53"/>
    </row>
    <row r="41" spans="1:32">
      <c r="A41" s="4">
        <v>33</v>
      </c>
      <c r="B41" s="51" t="s">
        <v>92</v>
      </c>
      <c r="C41" s="51" t="s">
        <v>226</v>
      </c>
      <c r="D41" s="5" t="s">
        <v>360</v>
      </c>
      <c r="E41" s="5" t="s">
        <v>261</v>
      </c>
      <c r="F41" s="5" t="s">
        <v>264</v>
      </c>
      <c r="G41" s="5" t="s">
        <v>58</v>
      </c>
      <c r="H41" s="5" t="s">
        <v>266</v>
      </c>
      <c r="I41" s="54">
        <v>42192</v>
      </c>
      <c r="J41" s="54">
        <v>42194</v>
      </c>
      <c r="K41" s="4">
        <f t="shared" si="1"/>
        <v>2</v>
      </c>
      <c r="L41" s="7" t="s">
        <v>244</v>
      </c>
      <c r="M41" s="74">
        <v>42200</v>
      </c>
      <c r="N41" s="74">
        <v>42200</v>
      </c>
      <c r="O41" s="74">
        <v>42205</v>
      </c>
      <c r="P41" s="73">
        <v>18154000</v>
      </c>
      <c r="Q41" s="73">
        <v>20578300</v>
      </c>
      <c r="R41" s="73">
        <v>20617300</v>
      </c>
      <c r="S41" s="56">
        <f t="shared" si="3"/>
        <v>0.88052266785660582</v>
      </c>
      <c r="T41" s="43" t="s">
        <v>348</v>
      </c>
      <c r="U41" s="43" t="s">
        <v>349</v>
      </c>
      <c r="V41" s="43" t="s">
        <v>351</v>
      </c>
      <c r="W41" s="43" t="s">
        <v>350</v>
      </c>
      <c r="X41" s="53" t="s">
        <v>352</v>
      </c>
      <c r="Y41" s="53" t="s">
        <v>231</v>
      </c>
      <c r="Z41" s="53" t="s">
        <v>231</v>
      </c>
      <c r="AA41" s="53" t="s">
        <v>231</v>
      </c>
      <c r="AB41" s="53" t="s">
        <v>231</v>
      </c>
      <c r="AC41" s="53" t="s">
        <v>334</v>
      </c>
      <c r="AD41" s="53" t="s">
        <v>231</v>
      </c>
      <c r="AE41" s="53" t="s">
        <v>333</v>
      </c>
      <c r="AF41" s="53"/>
    </row>
    <row r="42" spans="1:32">
      <c r="A42" s="4">
        <v>34</v>
      </c>
      <c r="B42" s="51" t="s">
        <v>92</v>
      </c>
      <c r="C42" s="51" t="s">
        <v>227</v>
      </c>
      <c r="D42" s="5" t="s">
        <v>415</v>
      </c>
      <c r="E42" s="5" t="s">
        <v>262</v>
      </c>
      <c r="F42" s="5" t="s">
        <v>84</v>
      </c>
      <c r="G42" s="5" t="s">
        <v>265</v>
      </c>
      <c r="H42" s="5" t="s">
        <v>266</v>
      </c>
      <c r="I42" s="54">
        <v>42193</v>
      </c>
      <c r="J42" s="54">
        <v>42215</v>
      </c>
      <c r="K42" s="4">
        <f t="shared" si="1"/>
        <v>22</v>
      </c>
      <c r="L42" s="7" t="s">
        <v>245</v>
      </c>
      <c r="M42" s="74">
        <v>42247</v>
      </c>
      <c r="N42" s="74">
        <v>42248</v>
      </c>
      <c r="O42" s="74">
        <v>42353</v>
      </c>
      <c r="P42" s="73">
        <v>495880000</v>
      </c>
      <c r="Q42" s="73">
        <v>506000000</v>
      </c>
      <c r="R42" s="73">
        <v>506000000</v>
      </c>
      <c r="S42" s="56">
        <f t="shared" si="3"/>
        <v>0.98</v>
      </c>
      <c r="T42" s="43" t="s">
        <v>413</v>
      </c>
      <c r="U42" s="43" t="s">
        <v>414</v>
      </c>
      <c r="V42" s="43" t="s">
        <v>434</v>
      </c>
      <c r="W42" s="43" t="s">
        <v>435</v>
      </c>
      <c r="X42" s="53" t="s">
        <v>380</v>
      </c>
      <c r="Y42" s="53" t="s">
        <v>231</v>
      </c>
      <c r="Z42" s="53" t="s">
        <v>231</v>
      </c>
      <c r="AA42" s="53" t="s">
        <v>231</v>
      </c>
      <c r="AB42" s="53" t="s">
        <v>231</v>
      </c>
      <c r="AC42" s="53" t="s">
        <v>325</v>
      </c>
      <c r="AD42" s="53" t="s">
        <v>231</v>
      </c>
      <c r="AE42" s="53" t="s">
        <v>292</v>
      </c>
      <c r="AF42" s="53"/>
    </row>
    <row r="43" spans="1:32">
      <c r="A43" s="4">
        <v>35</v>
      </c>
      <c r="B43" s="51" t="s">
        <v>92</v>
      </c>
      <c r="C43" s="51" t="s">
        <v>228</v>
      </c>
      <c r="D43" s="5"/>
      <c r="E43" s="5" t="s">
        <v>262</v>
      </c>
      <c r="F43" s="5" t="s">
        <v>81</v>
      </c>
      <c r="G43" s="5" t="s">
        <v>265</v>
      </c>
      <c r="H43" s="5"/>
      <c r="I43" s="54">
        <v>42195</v>
      </c>
      <c r="J43" s="54">
        <v>42206</v>
      </c>
      <c r="K43" s="4">
        <f t="shared" si="1"/>
        <v>11</v>
      </c>
      <c r="L43" s="7" t="s">
        <v>246</v>
      </c>
      <c r="M43" s="74" t="s">
        <v>231</v>
      </c>
      <c r="N43" s="74" t="s">
        <v>231</v>
      </c>
      <c r="O43" s="74" t="s">
        <v>231</v>
      </c>
      <c r="P43" s="73" t="s">
        <v>231</v>
      </c>
      <c r="Q43" s="73">
        <v>30000000</v>
      </c>
      <c r="R43" s="73">
        <v>30000000</v>
      </c>
      <c r="S43" s="56" t="e">
        <f t="shared" si="3"/>
        <v>#VALUE!</v>
      </c>
      <c r="T43" s="43" t="s">
        <v>231</v>
      </c>
      <c r="U43" s="43" t="s">
        <v>231</v>
      </c>
      <c r="V43" s="43" t="s">
        <v>231</v>
      </c>
      <c r="W43" s="43" t="s">
        <v>231</v>
      </c>
      <c r="X43" s="53" t="s">
        <v>231</v>
      </c>
      <c r="Y43" s="53" t="s">
        <v>231</v>
      </c>
      <c r="Z43" s="53" t="s">
        <v>231</v>
      </c>
      <c r="AA43" s="53" t="s">
        <v>231</v>
      </c>
      <c r="AB43" s="53" t="s">
        <v>231</v>
      </c>
      <c r="AC43" s="53" t="s">
        <v>325</v>
      </c>
      <c r="AD43" s="53" t="s">
        <v>231</v>
      </c>
      <c r="AE43" s="53" t="s">
        <v>289</v>
      </c>
      <c r="AF43" s="53"/>
    </row>
    <row r="44" spans="1:32">
      <c r="A44" s="4" t="s">
        <v>358</v>
      </c>
      <c r="B44" s="51" t="s">
        <v>92</v>
      </c>
      <c r="C44" s="51" t="s">
        <v>340</v>
      </c>
      <c r="D44" s="5" t="s">
        <v>416</v>
      </c>
      <c r="E44" s="5" t="s">
        <v>262</v>
      </c>
      <c r="F44" s="5" t="s">
        <v>81</v>
      </c>
      <c r="G44" s="5" t="s">
        <v>265</v>
      </c>
      <c r="H44" s="5" t="s">
        <v>266</v>
      </c>
      <c r="I44" s="54">
        <v>42212</v>
      </c>
      <c r="J44" s="54">
        <v>42222</v>
      </c>
      <c r="K44" s="4">
        <f t="shared" si="1"/>
        <v>10</v>
      </c>
      <c r="L44" s="7" t="s">
        <v>344</v>
      </c>
      <c r="M44" s="74">
        <v>42249</v>
      </c>
      <c r="N44" s="74">
        <v>42249</v>
      </c>
      <c r="O44" s="74">
        <v>42353</v>
      </c>
      <c r="P44" s="73">
        <v>29920000</v>
      </c>
      <c r="Q44" s="73">
        <v>30000000</v>
      </c>
      <c r="R44" s="73">
        <v>30000000</v>
      </c>
      <c r="S44" s="56">
        <f t="shared" si="3"/>
        <v>0.99733333333333329</v>
      </c>
      <c r="T44" s="43" t="s">
        <v>421</v>
      </c>
      <c r="U44" s="43" t="s">
        <v>423</v>
      </c>
      <c r="V44" s="43" t="s">
        <v>424</v>
      </c>
      <c r="W44" s="43" t="s">
        <v>425</v>
      </c>
      <c r="X44" s="53"/>
      <c r="Y44" s="53"/>
      <c r="Z44" s="53"/>
      <c r="AA44" s="53"/>
      <c r="AB44" s="53"/>
      <c r="AC44" s="53"/>
      <c r="AD44" s="53"/>
      <c r="AE44" s="53"/>
      <c r="AF44" s="53"/>
    </row>
    <row r="45" spans="1:32">
      <c r="A45" s="4">
        <v>36</v>
      </c>
      <c r="B45" s="51" t="s">
        <v>92</v>
      </c>
      <c r="C45" s="51" t="s">
        <v>229</v>
      </c>
      <c r="D45" s="5"/>
      <c r="E45" s="5" t="s">
        <v>262</v>
      </c>
      <c r="F45" s="5" t="s">
        <v>81</v>
      </c>
      <c r="G45" s="5" t="s">
        <v>265</v>
      </c>
      <c r="H45" s="5"/>
      <c r="I45" s="54">
        <v>42195</v>
      </c>
      <c r="J45" s="54">
        <v>42206</v>
      </c>
      <c r="K45" s="4">
        <f t="shared" si="1"/>
        <v>11</v>
      </c>
      <c r="L45" s="7" t="s">
        <v>247</v>
      </c>
      <c r="M45" s="74" t="s">
        <v>231</v>
      </c>
      <c r="N45" s="74" t="s">
        <v>231</v>
      </c>
      <c r="O45" s="74" t="s">
        <v>231</v>
      </c>
      <c r="P45" s="73" t="s">
        <v>231</v>
      </c>
      <c r="Q45" s="73">
        <v>30000000</v>
      </c>
      <c r="R45" s="73">
        <v>30000000</v>
      </c>
      <c r="S45" s="56" t="e">
        <f t="shared" si="3"/>
        <v>#VALUE!</v>
      </c>
      <c r="T45" s="43" t="s">
        <v>231</v>
      </c>
      <c r="U45" s="43" t="s">
        <v>231</v>
      </c>
      <c r="V45" s="43" t="s">
        <v>231</v>
      </c>
      <c r="W45" s="43" t="s">
        <v>231</v>
      </c>
      <c r="X45" s="53" t="s">
        <v>231</v>
      </c>
      <c r="Y45" s="53" t="s">
        <v>231</v>
      </c>
      <c r="Z45" s="53" t="s">
        <v>231</v>
      </c>
      <c r="AA45" s="53" t="s">
        <v>231</v>
      </c>
      <c r="AB45" s="53" t="s">
        <v>231</v>
      </c>
      <c r="AC45" s="53" t="s">
        <v>325</v>
      </c>
      <c r="AD45" s="53" t="s">
        <v>231</v>
      </c>
      <c r="AE45" s="53" t="s">
        <v>289</v>
      </c>
      <c r="AF45" s="53"/>
    </row>
    <row r="46" spans="1:32">
      <c r="A46" s="4" t="s">
        <v>358</v>
      </c>
      <c r="B46" s="51" t="s">
        <v>92</v>
      </c>
      <c r="C46" s="51" t="s">
        <v>341</v>
      </c>
      <c r="D46" s="5" t="s">
        <v>417</v>
      </c>
      <c r="E46" s="5" t="s">
        <v>262</v>
      </c>
      <c r="F46" s="5" t="s">
        <v>81</v>
      </c>
      <c r="G46" s="5" t="s">
        <v>265</v>
      </c>
      <c r="H46" s="5" t="s">
        <v>266</v>
      </c>
      <c r="I46" s="54">
        <v>42212</v>
      </c>
      <c r="J46" s="54">
        <v>42222</v>
      </c>
      <c r="K46" s="4">
        <f t="shared" si="1"/>
        <v>10</v>
      </c>
      <c r="L46" s="7" t="s">
        <v>345</v>
      </c>
      <c r="M46" s="74">
        <v>42249</v>
      </c>
      <c r="N46" s="74">
        <v>42249</v>
      </c>
      <c r="O46" s="74">
        <v>42353</v>
      </c>
      <c r="P46" s="73">
        <v>30000000</v>
      </c>
      <c r="Q46" s="73">
        <v>30000000</v>
      </c>
      <c r="R46" s="73">
        <v>30000000</v>
      </c>
      <c r="S46" s="56">
        <f t="shared" si="3"/>
        <v>1</v>
      </c>
      <c r="T46" s="43" t="s">
        <v>420</v>
      </c>
      <c r="U46" s="5" t="s">
        <v>194</v>
      </c>
      <c r="V46" s="2" t="s">
        <v>139</v>
      </c>
      <c r="W46" s="2" t="s">
        <v>120</v>
      </c>
      <c r="X46" s="53" t="s">
        <v>438</v>
      </c>
      <c r="Y46" s="53"/>
      <c r="Z46" s="53"/>
      <c r="AA46" s="53"/>
      <c r="AB46" s="53"/>
      <c r="AC46" s="53"/>
      <c r="AD46" s="53"/>
      <c r="AE46" s="53" t="s">
        <v>439</v>
      </c>
      <c r="AF46" s="53"/>
    </row>
    <row r="47" spans="1:32">
      <c r="A47" s="4">
        <v>37</v>
      </c>
      <c r="B47" s="51" t="s">
        <v>92</v>
      </c>
      <c r="C47" s="51" t="s">
        <v>222</v>
      </c>
      <c r="D47" s="5"/>
      <c r="E47" s="5" t="s">
        <v>262</v>
      </c>
      <c r="F47" s="5" t="s">
        <v>81</v>
      </c>
      <c r="G47" s="5" t="s">
        <v>265</v>
      </c>
      <c r="H47" s="5"/>
      <c r="I47" s="54">
        <v>42195</v>
      </c>
      <c r="J47" s="54">
        <v>42206</v>
      </c>
      <c r="K47" s="4">
        <f t="shared" si="1"/>
        <v>11</v>
      </c>
      <c r="L47" s="7" t="s">
        <v>248</v>
      </c>
      <c r="M47" s="74" t="s">
        <v>231</v>
      </c>
      <c r="N47" s="74" t="s">
        <v>231</v>
      </c>
      <c r="O47" s="74" t="s">
        <v>231</v>
      </c>
      <c r="P47" s="73" t="s">
        <v>231</v>
      </c>
      <c r="Q47" s="73">
        <v>30000000</v>
      </c>
      <c r="R47" s="73">
        <v>30000000</v>
      </c>
      <c r="S47" s="56" t="e">
        <f t="shared" si="3"/>
        <v>#VALUE!</v>
      </c>
      <c r="T47" s="43" t="s">
        <v>231</v>
      </c>
      <c r="U47" s="43" t="s">
        <v>231</v>
      </c>
      <c r="V47" s="43" t="s">
        <v>231</v>
      </c>
      <c r="W47" s="43" t="s">
        <v>231</v>
      </c>
      <c r="X47" s="53" t="s">
        <v>231</v>
      </c>
      <c r="Y47" s="53" t="s">
        <v>231</v>
      </c>
      <c r="Z47" s="53" t="s">
        <v>231</v>
      </c>
      <c r="AA47" s="53" t="s">
        <v>231</v>
      </c>
      <c r="AB47" s="53" t="s">
        <v>231</v>
      </c>
      <c r="AC47" s="53" t="s">
        <v>325</v>
      </c>
      <c r="AD47" s="53" t="s">
        <v>231</v>
      </c>
      <c r="AE47" s="53" t="s">
        <v>289</v>
      </c>
      <c r="AF47" s="53"/>
    </row>
    <row r="48" spans="1:32">
      <c r="A48" s="4" t="s">
        <v>358</v>
      </c>
      <c r="B48" s="51" t="s">
        <v>92</v>
      </c>
      <c r="C48" s="51" t="s">
        <v>342</v>
      </c>
      <c r="D48" s="5" t="s">
        <v>418</v>
      </c>
      <c r="E48" s="5" t="s">
        <v>262</v>
      </c>
      <c r="F48" s="5" t="s">
        <v>81</v>
      </c>
      <c r="G48" s="5" t="s">
        <v>265</v>
      </c>
      <c r="H48" s="5" t="s">
        <v>266</v>
      </c>
      <c r="I48" s="54">
        <v>42212</v>
      </c>
      <c r="J48" s="54">
        <v>42222</v>
      </c>
      <c r="K48" s="4">
        <f t="shared" si="1"/>
        <v>10</v>
      </c>
      <c r="L48" s="7" t="s">
        <v>346</v>
      </c>
      <c r="M48" s="74">
        <v>42249</v>
      </c>
      <c r="N48" s="74">
        <v>42249</v>
      </c>
      <c r="O48" s="74">
        <v>42353</v>
      </c>
      <c r="P48" s="73">
        <v>27027770</v>
      </c>
      <c r="Q48" s="73">
        <v>30000000</v>
      </c>
      <c r="R48" s="73">
        <v>30000000</v>
      </c>
      <c r="S48" s="56">
        <f t="shared" si="3"/>
        <v>0.90092566666666662</v>
      </c>
      <c r="T48" s="43" t="s">
        <v>422</v>
      </c>
      <c r="U48" s="43" t="s">
        <v>426</v>
      </c>
      <c r="V48" s="43" t="s">
        <v>427</v>
      </c>
      <c r="W48" s="43" t="s">
        <v>428</v>
      </c>
      <c r="X48" s="53"/>
      <c r="Y48" s="53"/>
      <c r="Z48" s="53"/>
      <c r="AA48" s="53"/>
      <c r="AB48" s="53"/>
      <c r="AC48" s="53"/>
      <c r="AD48" s="53"/>
      <c r="AE48" s="53"/>
      <c r="AF48" s="53"/>
    </row>
    <row r="49" spans="1:32">
      <c r="A49" s="4">
        <v>38</v>
      </c>
      <c r="B49" s="51" t="s">
        <v>92</v>
      </c>
      <c r="C49" s="51" t="s">
        <v>223</v>
      </c>
      <c r="D49" s="5"/>
      <c r="E49" s="5" t="s">
        <v>262</v>
      </c>
      <c r="F49" s="5" t="s">
        <v>81</v>
      </c>
      <c r="G49" s="5" t="s">
        <v>265</v>
      </c>
      <c r="H49" s="5"/>
      <c r="I49" s="54">
        <v>42195</v>
      </c>
      <c r="J49" s="54">
        <v>42206</v>
      </c>
      <c r="K49" s="4">
        <f t="shared" si="1"/>
        <v>11</v>
      </c>
      <c r="L49" s="7" t="s">
        <v>249</v>
      </c>
      <c r="M49" s="74" t="s">
        <v>231</v>
      </c>
      <c r="N49" s="74" t="s">
        <v>231</v>
      </c>
      <c r="O49" s="74" t="s">
        <v>231</v>
      </c>
      <c r="P49" s="73" t="s">
        <v>231</v>
      </c>
      <c r="Q49" s="73">
        <v>30000000</v>
      </c>
      <c r="R49" s="73">
        <v>30000000</v>
      </c>
      <c r="S49" s="56" t="e">
        <f t="shared" si="3"/>
        <v>#VALUE!</v>
      </c>
      <c r="T49" s="43" t="s">
        <v>231</v>
      </c>
      <c r="U49" s="43" t="s">
        <v>231</v>
      </c>
      <c r="V49" s="43" t="s">
        <v>231</v>
      </c>
      <c r="W49" s="43" t="s">
        <v>231</v>
      </c>
      <c r="X49" s="53" t="s">
        <v>231</v>
      </c>
      <c r="Y49" s="53" t="s">
        <v>231</v>
      </c>
      <c r="Z49" s="53" t="s">
        <v>231</v>
      </c>
      <c r="AA49" s="53" t="s">
        <v>231</v>
      </c>
      <c r="AB49" s="53" t="s">
        <v>231</v>
      </c>
      <c r="AC49" s="53" t="s">
        <v>325</v>
      </c>
      <c r="AD49" s="53" t="s">
        <v>231</v>
      </c>
      <c r="AE49" s="53" t="s">
        <v>289</v>
      </c>
      <c r="AF49" s="53"/>
    </row>
    <row r="50" spans="1:32">
      <c r="A50" s="4" t="s">
        <v>358</v>
      </c>
      <c r="B50" s="51" t="s">
        <v>92</v>
      </c>
      <c r="C50" s="51" t="s">
        <v>343</v>
      </c>
      <c r="D50" s="5" t="s">
        <v>419</v>
      </c>
      <c r="E50" s="5" t="s">
        <v>262</v>
      </c>
      <c r="F50" s="5" t="s">
        <v>81</v>
      </c>
      <c r="G50" s="5" t="s">
        <v>265</v>
      </c>
      <c r="H50" s="5" t="s">
        <v>266</v>
      </c>
      <c r="I50" s="54">
        <v>42212</v>
      </c>
      <c r="J50" s="54">
        <v>42222</v>
      </c>
      <c r="K50" s="4">
        <f t="shared" si="1"/>
        <v>10</v>
      </c>
      <c r="L50" s="7" t="s">
        <v>347</v>
      </c>
      <c r="M50" s="74">
        <v>42249</v>
      </c>
      <c r="N50" s="74">
        <v>42249</v>
      </c>
      <c r="O50" s="74">
        <v>42353</v>
      </c>
      <c r="P50" s="73">
        <v>30000000</v>
      </c>
      <c r="Q50" s="73">
        <v>30000000</v>
      </c>
      <c r="R50" s="73">
        <v>30000000</v>
      </c>
      <c r="S50" s="56">
        <f t="shared" si="3"/>
        <v>1</v>
      </c>
      <c r="T50" s="2" t="s">
        <v>170</v>
      </c>
      <c r="U50" s="5" t="s">
        <v>195</v>
      </c>
      <c r="V50" s="2" t="s">
        <v>140</v>
      </c>
      <c r="W50" s="2" t="s">
        <v>121</v>
      </c>
      <c r="X50" s="53"/>
      <c r="Y50" s="53"/>
      <c r="Z50" s="53"/>
      <c r="AA50" s="53"/>
      <c r="AB50" s="53"/>
      <c r="AC50" s="53"/>
      <c r="AD50" s="53"/>
      <c r="AE50" s="53"/>
      <c r="AF50" s="53"/>
    </row>
    <row r="51" spans="1:32">
      <c r="A51" s="4">
        <v>39</v>
      </c>
      <c r="B51" s="51" t="s">
        <v>92</v>
      </c>
      <c r="C51" s="51" t="s">
        <v>230</v>
      </c>
      <c r="D51" s="5"/>
      <c r="E51" s="5" t="s">
        <v>262</v>
      </c>
      <c r="F51" s="5" t="s">
        <v>84</v>
      </c>
      <c r="G51" s="5" t="s">
        <v>265</v>
      </c>
      <c r="H51" s="5"/>
      <c r="I51" s="54">
        <v>42208</v>
      </c>
      <c r="J51" s="54">
        <v>42219</v>
      </c>
      <c r="K51" s="4">
        <f t="shared" si="1"/>
        <v>11</v>
      </c>
      <c r="L51" s="7" t="s">
        <v>335</v>
      </c>
      <c r="M51" s="74">
        <v>42240</v>
      </c>
      <c r="N51" s="74">
        <v>42240</v>
      </c>
      <c r="O51" s="74">
        <v>42358</v>
      </c>
      <c r="P51" s="73">
        <v>80600000</v>
      </c>
      <c r="Q51" s="73">
        <v>81300000</v>
      </c>
      <c r="R51" s="73">
        <v>81300000</v>
      </c>
      <c r="S51" s="56">
        <f t="shared" si="3"/>
        <v>0.991389913899139</v>
      </c>
      <c r="T51" s="43" t="s">
        <v>429</v>
      </c>
      <c r="U51" s="43" t="s">
        <v>430</v>
      </c>
      <c r="V51" s="43" t="s">
        <v>431</v>
      </c>
      <c r="W51" s="43" t="s">
        <v>432</v>
      </c>
      <c r="X51" s="53" t="s">
        <v>231</v>
      </c>
      <c r="Y51" s="53" t="s">
        <v>231</v>
      </c>
      <c r="Z51" s="53" t="s">
        <v>231</v>
      </c>
      <c r="AA51" s="53" t="s">
        <v>231</v>
      </c>
      <c r="AB51" s="53" t="s">
        <v>231</v>
      </c>
      <c r="AC51" s="53"/>
      <c r="AD51" s="53" t="s">
        <v>231</v>
      </c>
      <c r="AE51" s="53" t="s">
        <v>395</v>
      </c>
      <c r="AF51" s="53"/>
    </row>
    <row r="52" spans="1:32">
      <c r="A52" s="4">
        <v>40</v>
      </c>
      <c r="B52" s="51" t="s">
        <v>92</v>
      </c>
      <c r="C52" s="51" t="s">
        <v>338</v>
      </c>
      <c r="D52" s="5"/>
      <c r="E52" s="5" t="s">
        <v>262</v>
      </c>
      <c r="F52" s="5" t="s">
        <v>81</v>
      </c>
      <c r="G52" s="5" t="s">
        <v>265</v>
      </c>
      <c r="H52" s="5"/>
      <c r="I52" s="54">
        <v>42208</v>
      </c>
      <c r="J52" s="54">
        <v>42219</v>
      </c>
      <c r="K52" s="4">
        <f t="shared" si="1"/>
        <v>11</v>
      </c>
      <c r="L52" s="7" t="s">
        <v>339</v>
      </c>
      <c r="M52" s="74" t="s">
        <v>436</v>
      </c>
      <c r="N52" s="74" t="s">
        <v>436</v>
      </c>
      <c r="O52" s="74" t="s">
        <v>436</v>
      </c>
      <c r="P52" s="43" t="s">
        <v>436</v>
      </c>
      <c r="Q52" s="73">
        <v>39000000</v>
      </c>
      <c r="R52" s="73">
        <v>39000000</v>
      </c>
      <c r="S52" s="56" t="e">
        <f t="shared" si="3"/>
        <v>#VALUE!</v>
      </c>
      <c r="T52" s="43" t="s">
        <v>436</v>
      </c>
      <c r="U52" s="43" t="s">
        <v>436</v>
      </c>
      <c r="V52" s="43" t="s">
        <v>436</v>
      </c>
      <c r="W52" s="43" t="s">
        <v>436</v>
      </c>
      <c r="X52" s="53"/>
      <c r="Y52" s="53"/>
      <c r="Z52" s="53"/>
      <c r="AA52" s="53"/>
      <c r="AB52" s="53"/>
      <c r="AC52" s="53"/>
      <c r="AD52" s="53"/>
      <c r="AE52" s="53"/>
      <c r="AF52" s="53"/>
    </row>
    <row r="53" spans="1:32">
      <c r="A53" s="4"/>
      <c r="B53" s="51" t="s">
        <v>92</v>
      </c>
      <c r="C53" s="51" t="s">
        <v>372</v>
      </c>
      <c r="D53" s="5"/>
      <c r="E53" s="5" t="s">
        <v>262</v>
      </c>
      <c r="F53" s="5" t="s">
        <v>81</v>
      </c>
      <c r="G53" s="5" t="s">
        <v>265</v>
      </c>
      <c r="H53" s="5"/>
      <c r="I53" s="54">
        <v>42223</v>
      </c>
      <c r="J53" s="54">
        <v>42234</v>
      </c>
      <c r="K53" s="4">
        <f t="shared" si="1"/>
        <v>11</v>
      </c>
      <c r="L53" s="7" t="s">
        <v>400</v>
      </c>
      <c r="M53" s="74" t="s">
        <v>436</v>
      </c>
      <c r="N53" s="74" t="s">
        <v>436</v>
      </c>
      <c r="O53" s="74" t="s">
        <v>436</v>
      </c>
      <c r="P53" s="43" t="s">
        <v>436</v>
      </c>
      <c r="Q53" s="73">
        <v>39000000</v>
      </c>
      <c r="R53" s="73">
        <v>39000000</v>
      </c>
      <c r="S53" s="56" t="e">
        <f t="shared" si="3"/>
        <v>#VALUE!</v>
      </c>
      <c r="T53" s="43" t="s">
        <v>436</v>
      </c>
      <c r="U53" s="43" t="s">
        <v>436</v>
      </c>
      <c r="V53" s="43" t="s">
        <v>436</v>
      </c>
      <c r="W53" s="43" t="s">
        <v>436</v>
      </c>
      <c r="X53" s="53"/>
      <c r="Y53" s="53"/>
      <c r="Z53" s="53"/>
      <c r="AA53" s="53"/>
      <c r="AB53" s="53"/>
      <c r="AC53" s="53"/>
      <c r="AD53" s="53"/>
      <c r="AE53" s="53"/>
      <c r="AF53" s="53"/>
    </row>
    <row r="54" spans="1:32">
      <c r="A54" s="4"/>
      <c r="B54" s="51" t="s">
        <v>92</v>
      </c>
      <c r="C54" s="51"/>
      <c r="D54" s="5" t="s">
        <v>403</v>
      </c>
      <c r="E54" s="5" t="s">
        <v>50</v>
      </c>
      <c r="F54" s="5" t="s">
        <v>81</v>
      </c>
      <c r="G54" s="5" t="s">
        <v>58</v>
      </c>
      <c r="H54" s="5" t="s">
        <v>266</v>
      </c>
      <c r="I54" s="54" t="s">
        <v>436</v>
      </c>
      <c r="J54" s="54" t="s">
        <v>436</v>
      </c>
      <c r="K54" s="4" t="s">
        <v>436</v>
      </c>
      <c r="L54" s="7" t="s">
        <v>339</v>
      </c>
      <c r="M54" s="74">
        <v>42247</v>
      </c>
      <c r="N54" s="74">
        <v>42248</v>
      </c>
      <c r="O54" s="74">
        <v>42358</v>
      </c>
      <c r="P54" s="73">
        <v>39000000</v>
      </c>
      <c r="Q54" s="73">
        <v>39000000</v>
      </c>
      <c r="R54" s="73">
        <v>39000000</v>
      </c>
      <c r="S54" s="56">
        <f t="shared" si="3"/>
        <v>1</v>
      </c>
      <c r="T54" s="43" t="s">
        <v>404</v>
      </c>
      <c r="U54" s="43" t="s">
        <v>405</v>
      </c>
      <c r="V54" s="43" t="s">
        <v>406</v>
      </c>
      <c r="W54" s="43" t="s">
        <v>407</v>
      </c>
      <c r="X54" s="53" t="s">
        <v>433</v>
      </c>
      <c r="Y54" s="53"/>
      <c r="Z54" s="53"/>
      <c r="AA54" s="53"/>
      <c r="AB54" s="53"/>
      <c r="AC54" s="53"/>
      <c r="AD54" s="53"/>
      <c r="AE54" s="52" t="s">
        <v>401</v>
      </c>
      <c r="AF54" s="53" t="s">
        <v>269</v>
      </c>
    </row>
    <row r="55" spans="1:32">
      <c r="A55" s="4">
        <v>41</v>
      </c>
      <c r="B55" s="51" t="s">
        <v>92</v>
      </c>
      <c r="C55" s="51" t="s">
        <v>233</v>
      </c>
      <c r="D55" s="5" t="s">
        <v>397</v>
      </c>
      <c r="E55" s="5" t="s">
        <v>262</v>
      </c>
      <c r="F55" s="5" t="s">
        <v>84</v>
      </c>
      <c r="G55" s="5" t="s">
        <v>265</v>
      </c>
      <c r="H55" s="5" t="s">
        <v>266</v>
      </c>
      <c r="I55" s="54">
        <v>42209</v>
      </c>
      <c r="J55" s="54">
        <v>42220</v>
      </c>
      <c r="K55" s="4">
        <f>J55-I55</f>
        <v>11</v>
      </c>
      <c r="L55" s="7" t="s">
        <v>250</v>
      </c>
      <c r="M55" s="74">
        <v>42227</v>
      </c>
      <c r="N55" s="74">
        <v>42227</v>
      </c>
      <c r="O55" s="74">
        <v>42246</v>
      </c>
      <c r="P55" s="73">
        <v>191600000</v>
      </c>
      <c r="Q55" s="73">
        <v>193000000</v>
      </c>
      <c r="R55" s="73">
        <v>193000000</v>
      </c>
      <c r="S55" s="56">
        <f t="shared" si="3"/>
        <v>0.9927461139896373</v>
      </c>
      <c r="T55" s="2" t="s">
        <v>398</v>
      </c>
      <c r="U55" s="5" t="s">
        <v>180</v>
      </c>
      <c r="V55" s="2" t="s">
        <v>150</v>
      </c>
      <c r="W55" s="2" t="s">
        <v>106</v>
      </c>
      <c r="X55" s="53" t="s">
        <v>231</v>
      </c>
      <c r="Y55" s="53" t="s">
        <v>231</v>
      </c>
      <c r="Z55" s="53" t="s">
        <v>231</v>
      </c>
      <c r="AA55" s="53" t="s">
        <v>231</v>
      </c>
      <c r="AB55" s="53" t="s">
        <v>231</v>
      </c>
      <c r="AC55" s="53"/>
      <c r="AD55" s="53" t="s">
        <v>231</v>
      </c>
      <c r="AE55" s="53" t="s">
        <v>283</v>
      </c>
      <c r="AF55" s="53"/>
    </row>
    <row r="56" spans="1:32">
      <c r="A56" s="4">
        <v>42</v>
      </c>
      <c r="B56" s="51" t="s">
        <v>92</v>
      </c>
      <c r="C56" s="51" t="s">
        <v>358</v>
      </c>
      <c r="D56" s="5" t="s">
        <v>361</v>
      </c>
      <c r="E56" s="5" t="s">
        <v>50</v>
      </c>
      <c r="F56" s="5" t="s">
        <v>359</v>
      </c>
      <c r="G56" s="5" t="s">
        <v>58</v>
      </c>
      <c r="H56" s="5" t="s">
        <v>266</v>
      </c>
      <c r="I56" s="54" t="s">
        <v>381</v>
      </c>
      <c r="J56" s="54" t="s">
        <v>381</v>
      </c>
      <c r="K56" s="4" t="s">
        <v>381</v>
      </c>
      <c r="L56" s="7" t="s">
        <v>362</v>
      </c>
      <c r="M56" s="74">
        <v>42214</v>
      </c>
      <c r="N56" s="74">
        <v>42214</v>
      </c>
      <c r="O56" s="74">
        <v>42233</v>
      </c>
      <c r="P56" s="57">
        <v>17400000</v>
      </c>
      <c r="Q56" s="57">
        <v>19800000</v>
      </c>
      <c r="R56" s="57">
        <v>19800000</v>
      </c>
      <c r="S56" s="56">
        <f t="shared" si="3"/>
        <v>0.87878787878787878</v>
      </c>
      <c r="T56" s="43" t="s">
        <v>382</v>
      </c>
      <c r="U56" s="43" t="s">
        <v>383</v>
      </c>
      <c r="V56" s="43" t="s">
        <v>384</v>
      </c>
      <c r="W56" s="43" t="s">
        <v>385</v>
      </c>
      <c r="X56" s="53" t="s">
        <v>386</v>
      </c>
      <c r="Y56" s="53" t="s">
        <v>386</v>
      </c>
      <c r="Z56" s="53" t="s">
        <v>408</v>
      </c>
      <c r="AA56" s="53" t="s">
        <v>408</v>
      </c>
      <c r="AB56" s="53" t="s">
        <v>409</v>
      </c>
      <c r="AC56" s="53" t="s">
        <v>410</v>
      </c>
      <c r="AD56" s="53" t="s">
        <v>411</v>
      </c>
      <c r="AE56" s="53" t="s">
        <v>387</v>
      </c>
      <c r="AF56" s="53" t="s">
        <v>364</v>
      </c>
    </row>
    <row r="57" spans="1:32">
      <c r="A57" s="4">
        <v>43</v>
      </c>
      <c r="B57" s="51" t="s">
        <v>92</v>
      </c>
      <c r="C57" s="51" t="s">
        <v>369</v>
      </c>
      <c r="D57" s="5" t="s">
        <v>370</v>
      </c>
      <c r="E57" s="5" t="s">
        <v>50</v>
      </c>
      <c r="F57" s="5" t="s">
        <v>84</v>
      </c>
      <c r="G57" s="5" t="s">
        <v>58</v>
      </c>
      <c r="H57" s="5" t="s">
        <v>266</v>
      </c>
      <c r="I57" s="54" t="s">
        <v>369</v>
      </c>
      <c r="J57" s="54" t="s">
        <v>369</v>
      </c>
      <c r="K57" s="4" t="s">
        <v>369</v>
      </c>
      <c r="L57" s="7" t="s">
        <v>371</v>
      </c>
      <c r="M57" s="74">
        <v>42226</v>
      </c>
      <c r="N57" s="74" t="s">
        <v>389</v>
      </c>
      <c r="O57" s="74">
        <v>42245</v>
      </c>
      <c r="P57" s="57">
        <v>18700000</v>
      </c>
      <c r="Q57" s="57">
        <v>18700000</v>
      </c>
      <c r="R57" s="57">
        <v>18700000</v>
      </c>
      <c r="S57" s="56">
        <f t="shared" si="3"/>
        <v>1</v>
      </c>
      <c r="T57" s="43" t="s">
        <v>390</v>
      </c>
      <c r="U57" s="43" t="s">
        <v>391</v>
      </c>
      <c r="V57" s="43" t="s">
        <v>392</v>
      </c>
      <c r="W57" s="43" t="s">
        <v>393</v>
      </c>
      <c r="X57" s="53" t="s">
        <v>394</v>
      </c>
      <c r="Y57" s="53" t="s">
        <v>399</v>
      </c>
      <c r="Z57" s="53" t="s">
        <v>408</v>
      </c>
      <c r="AA57" s="53" t="s">
        <v>437</v>
      </c>
      <c r="AB57" s="53"/>
      <c r="AC57" s="53"/>
      <c r="AD57" s="53"/>
      <c r="AE57" s="53" t="s">
        <v>412</v>
      </c>
      <c r="AF57" s="53" t="s">
        <v>267</v>
      </c>
    </row>
    <row r="58" spans="1:32">
      <c r="A58" s="4">
        <v>44</v>
      </c>
      <c r="B58" s="51" t="s">
        <v>92</v>
      </c>
      <c r="C58" s="51" t="s">
        <v>441</v>
      </c>
      <c r="D58" s="5"/>
      <c r="E58" s="5" t="s">
        <v>262</v>
      </c>
      <c r="F58" s="5" t="s">
        <v>84</v>
      </c>
      <c r="G58" s="5" t="s">
        <v>58</v>
      </c>
      <c r="H58" s="5"/>
      <c r="I58" s="54">
        <v>42257</v>
      </c>
      <c r="J58" s="54">
        <v>42278</v>
      </c>
      <c r="K58" s="4">
        <f>J58-I58</f>
        <v>21</v>
      </c>
      <c r="L58" s="7" t="s">
        <v>442</v>
      </c>
      <c r="M58" s="74"/>
      <c r="N58" s="74"/>
      <c r="O58" s="74"/>
      <c r="P58" s="57"/>
      <c r="Q58" s="57">
        <v>23728000</v>
      </c>
      <c r="R58" s="57">
        <v>23728000</v>
      </c>
      <c r="S58" s="56"/>
      <c r="T58" s="43"/>
      <c r="U58" s="43"/>
      <c r="V58" s="43"/>
      <c r="W58" s="43"/>
      <c r="X58" s="53"/>
      <c r="Y58" s="53"/>
      <c r="Z58" s="53"/>
      <c r="AA58" s="53"/>
      <c r="AB58" s="53"/>
      <c r="AC58" s="53"/>
      <c r="AD58" s="53"/>
      <c r="AE58" s="53"/>
      <c r="AF58" s="53"/>
    </row>
    <row r="59" spans="1:32">
      <c r="A59" s="4">
        <v>45</v>
      </c>
      <c r="B59" s="51" t="s">
        <v>92</v>
      </c>
      <c r="C59" s="51" t="s">
        <v>365</v>
      </c>
      <c r="D59" s="5"/>
      <c r="E59" s="5" t="s">
        <v>262</v>
      </c>
      <c r="F59" s="5" t="s">
        <v>84</v>
      </c>
      <c r="G59" s="5" t="s">
        <v>58</v>
      </c>
      <c r="H59" s="5"/>
      <c r="I59" s="54">
        <v>42261</v>
      </c>
      <c r="J59" s="54">
        <v>42282</v>
      </c>
      <c r="K59" s="4">
        <f>J59-I59</f>
        <v>21</v>
      </c>
      <c r="L59" s="7" t="s">
        <v>440</v>
      </c>
      <c r="M59" s="74"/>
      <c r="N59" s="74"/>
      <c r="O59" s="74"/>
      <c r="P59" s="57"/>
      <c r="Q59" s="57"/>
      <c r="R59" s="57"/>
      <c r="S59" s="56"/>
      <c r="T59" s="43"/>
      <c r="U59" s="43"/>
      <c r="V59" s="43"/>
      <c r="W59" s="43"/>
      <c r="X59" s="53"/>
      <c r="Y59" s="53"/>
      <c r="Z59" s="53"/>
      <c r="AA59" s="53"/>
      <c r="AB59" s="53"/>
      <c r="AC59" s="53"/>
      <c r="AD59" s="53"/>
      <c r="AE59" s="53"/>
      <c r="AF59" s="53"/>
    </row>
    <row r="60" spans="1:32">
      <c r="A60" s="4"/>
      <c r="B60" s="51"/>
      <c r="C60" s="51"/>
      <c r="D60" s="5"/>
      <c r="E60" s="5"/>
      <c r="F60" s="5"/>
      <c r="G60" s="5"/>
      <c r="H60" s="5"/>
      <c r="I60" s="54"/>
      <c r="J60" s="54"/>
      <c r="K60" s="4"/>
      <c r="L60" s="7"/>
      <c r="M60" s="74"/>
      <c r="N60" s="74"/>
      <c r="O60" s="74"/>
      <c r="P60" s="57"/>
      <c r="Q60" s="57"/>
      <c r="R60" s="57"/>
      <c r="S60" s="56"/>
      <c r="T60" s="43"/>
      <c r="U60" s="43"/>
      <c r="V60" s="43"/>
      <c r="W60" s="43"/>
      <c r="X60" s="53"/>
      <c r="Y60" s="53"/>
      <c r="Z60" s="53"/>
      <c r="AA60" s="53"/>
      <c r="AB60" s="53"/>
      <c r="AC60" s="53"/>
      <c r="AD60" s="53"/>
      <c r="AE60" s="53"/>
      <c r="AF60" s="53"/>
    </row>
    <row r="61" spans="1:32">
      <c r="A61" s="4"/>
      <c r="B61" s="51"/>
      <c r="C61" s="51"/>
      <c r="D61" s="5"/>
      <c r="E61" s="5"/>
      <c r="F61" s="5"/>
      <c r="G61" s="5"/>
      <c r="H61" s="5"/>
      <c r="I61" s="54"/>
      <c r="J61" s="54"/>
      <c r="K61" s="4"/>
      <c r="L61" s="7"/>
      <c r="M61" s="74"/>
      <c r="N61" s="74"/>
      <c r="O61" s="74"/>
      <c r="P61" s="57"/>
      <c r="Q61" s="57"/>
      <c r="R61" s="57"/>
      <c r="S61" s="56"/>
      <c r="T61" s="43"/>
      <c r="U61" s="43"/>
      <c r="V61" s="43"/>
      <c r="W61" s="43"/>
      <c r="X61" s="53"/>
      <c r="Y61" s="53"/>
      <c r="Z61" s="53"/>
      <c r="AA61" s="53"/>
      <c r="AB61" s="53"/>
      <c r="AC61" s="53"/>
      <c r="AD61" s="53"/>
      <c r="AE61" s="53"/>
      <c r="AF61" s="53"/>
    </row>
    <row r="62" spans="1:32">
      <c r="A62" s="4"/>
      <c r="B62" s="51"/>
      <c r="C62" s="51"/>
      <c r="D62" s="5"/>
      <c r="E62" s="5"/>
      <c r="F62" s="5"/>
      <c r="G62" s="5"/>
      <c r="H62" s="5"/>
      <c r="I62" s="54"/>
      <c r="J62" s="54"/>
      <c r="K62" s="4"/>
      <c r="L62" s="7"/>
      <c r="M62" s="74"/>
      <c r="N62" s="74"/>
      <c r="O62" s="74"/>
      <c r="P62" s="57"/>
      <c r="Q62" s="57"/>
      <c r="R62" s="57"/>
      <c r="S62" s="56"/>
      <c r="T62" s="43"/>
      <c r="U62" s="43"/>
      <c r="V62" s="43"/>
      <c r="W62" s="43"/>
      <c r="X62" s="53"/>
      <c r="Y62" s="53"/>
      <c r="Z62" s="53"/>
      <c r="AA62" s="53"/>
      <c r="AB62" s="53"/>
      <c r="AC62" s="53"/>
      <c r="AD62" s="53"/>
      <c r="AE62" s="53"/>
      <c r="AF62" s="53"/>
    </row>
    <row r="63" spans="1:32">
      <c r="A63" s="4"/>
      <c r="B63" s="51"/>
      <c r="C63" s="51"/>
      <c r="D63" s="5"/>
      <c r="E63" s="5"/>
      <c r="F63" s="5"/>
      <c r="G63" s="5"/>
      <c r="H63" s="5"/>
      <c r="I63" s="54"/>
      <c r="J63" s="54"/>
      <c r="K63" s="4"/>
      <c r="L63" s="7"/>
      <c r="M63" s="74"/>
      <c r="N63" s="74"/>
      <c r="O63" s="74"/>
      <c r="P63" s="57"/>
      <c r="Q63" s="57"/>
      <c r="R63" s="57"/>
      <c r="S63" s="56"/>
      <c r="T63" s="43"/>
      <c r="U63" s="43"/>
      <c r="V63" s="43"/>
      <c r="W63" s="43"/>
      <c r="X63" s="53"/>
      <c r="Y63" s="53"/>
      <c r="Z63" s="53"/>
      <c r="AA63" s="53"/>
      <c r="AB63" s="53"/>
      <c r="AC63" s="53"/>
      <c r="AD63" s="53"/>
      <c r="AE63" s="53"/>
      <c r="AF63" s="53"/>
    </row>
    <row r="64" spans="1:32">
      <c r="A64" s="4"/>
      <c r="B64" s="51"/>
      <c r="C64" s="51"/>
      <c r="D64" s="5"/>
      <c r="E64" s="5"/>
      <c r="F64" s="5"/>
      <c r="G64" s="5"/>
      <c r="H64" s="5"/>
      <c r="I64" s="54"/>
      <c r="J64" s="54"/>
      <c r="K64" s="4"/>
      <c r="L64" s="7"/>
      <c r="M64" s="74"/>
      <c r="N64" s="74"/>
      <c r="O64" s="74"/>
      <c r="P64" s="57"/>
      <c r="Q64" s="57"/>
      <c r="R64" s="57"/>
      <c r="S64" s="56"/>
      <c r="T64" s="43"/>
      <c r="U64" s="43"/>
      <c r="V64" s="43"/>
      <c r="W64" s="43"/>
      <c r="X64" s="53"/>
      <c r="Y64" s="53"/>
      <c r="Z64" s="53"/>
      <c r="AA64" s="53"/>
      <c r="AB64" s="53"/>
      <c r="AC64" s="53"/>
      <c r="AD64" s="53"/>
      <c r="AE64" s="53"/>
      <c r="AF64" s="53"/>
    </row>
    <row r="65" spans="1:32">
      <c r="A65" s="4"/>
      <c r="B65" s="51"/>
      <c r="C65" s="51"/>
      <c r="D65" s="5"/>
      <c r="E65" s="5"/>
      <c r="F65" s="5"/>
      <c r="G65" s="5"/>
      <c r="H65" s="5"/>
      <c r="I65" s="54"/>
      <c r="J65" s="54"/>
      <c r="K65" s="4"/>
      <c r="L65" s="7"/>
      <c r="M65" s="74"/>
      <c r="N65" s="74"/>
      <c r="O65" s="74"/>
      <c r="P65" s="57"/>
      <c r="Q65" s="57"/>
      <c r="R65" s="57"/>
      <c r="S65" s="56"/>
      <c r="T65" s="43"/>
      <c r="U65" s="43"/>
      <c r="V65" s="43"/>
      <c r="W65" s="43"/>
      <c r="X65" s="53"/>
      <c r="Y65" s="53"/>
      <c r="Z65" s="53"/>
      <c r="AA65" s="53"/>
      <c r="AB65" s="53"/>
      <c r="AC65" s="53"/>
      <c r="AD65" s="53"/>
      <c r="AE65" s="53"/>
      <c r="AF65" s="53"/>
    </row>
    <row r="66" spans="1:32">
      <c r="A66" s="4"/>
      <c r="B66" s="51"/>
      <c r="C66" s="51"/>
      <c r="D66" s="5"/>
      <c r="E66" s="5"/>
      <c r="F66" s="5"/>
      <c r="G66" s="5"/>
      <c r="H66" s="5"/>
      <c r="I66" s="54"/>
      <c r="J66" s="54"/>
      <c r="K66" s="4"/>
      <c r="L66" s="7"/>
      <c r="M66" s="74"/>
      <c r="N66" s="74"/>
      <c r="O66" s="74"/>
      <c r="P66" s="57"/>
      <c r="Q66" s="57"/>
      <c r="R66" s="57"/>
      <c r="S66" s="56"/>
      <c r="T66" s="43"/>
      <c r="U66" s="43"/>
      <c r="V66" s="43"/>
      <c r="W66" s="43"/>
      <c r="X66" s="53"/>
      <c r="Y66" s="53"/>
      <c r="Z66" s="53"/>
      <c r="AA66" s="53"/>
      <c r="AB66" s="53"/>
      <c r="AC66" s="53"/>
      <c r="AD66" s="53"/>
      <c r="AE66" s="53"/>
      <c r="AF66" s="53"/>
    </row>
    <row r="67" spans="1:32">
      <c r="A67" s="4"/>
      <c r="B67" s="51"/>
      <c r="C67" s="51"/>
      <c r="D67" s="5"/>
      <c r="E67" s="5"/>
      <c r="F67" s="5"/>
      <c r="G67" s="5"/>
      <c r="H67" s="5"/>
      <c r="I67" s="54"/>
      <c r="J67" s="54"/>
      <c r="K67" s="4"/>
      <c r="L67" s="7"/>
      <c r="M67" s="74"/>
      <c r="N67" s="74"/>
      <c r="O67" s="74"/>
      <c r="P67" s="57"/>
      <c r="Q67" s="57"/>
      <c r="R67" s="57"/>
      <c r="S67" s="56"/>
      <c r="T67" s="43"/>
      <c r="U67" s="43"/>
      <c r="V67" s="43"/>
      <c r="W67" s="43"/>
      <c r="X67" s="53"/>
      <c r="Y67" s="53"/>
      <c r="Z67" s="53"/>
      <c r="AA67" s="53"/>
      <c r="AB67" s="53"/>
      <c r="AC67" s="53"/>
      <c r="AD67" s="53"/>
      <c r="AE67" s="53"/>
      <c r="AF67" s="53"/>
    </row>
    <row r="68" spans="1:32">
      <c r="A68" s="4"/>
      <c r="B68" s="51"/>
      <c r="C68" s="51"/>
      <c r="D68" s="5"/>
      <c r="E68" s="5"/>
      <c r="F68" s="5"/>
      <c r="G68" s="5"/>
      <c r="H68" s="5"/>
      <c r="I68" s="54"/>
      <c r="J68" s="54"/>
      <c r="K68" s="4"/>
      <c r="L68" s="7"/>
      <c r="M68" s="74"/>
      <c r="N68" s="74"/>
      <c r="O68" s="74"/>
      <c r="P68" s="57"/>
      <c r="Q68" s="57"/>
      <c r="R68" s="57"/>
      <c r="S68" s="56"/>
      <c r="T68" s="43"/>
      <c r="U68" s="43"/>
      <c r="V68" s="43"/>
      <c r="W68" s="43"/>
      <c r="X68" s="53"/>
      <c r="Y68" s="53"/>
      <c r="Z68" s="53"/>
      <c r="AA68" s="53"/>
      <c r="AB68" s="53"/>
      <c r="AC68" s="53"/>
      <c r="AD68" s="53"/>
      <c r="AE68" s="53"/>
      <c r="AF68" s="53"/>
    </row>
    <row r="69" spans="1:32">
      <c r="A69" s="4"/>
      <c r="B69" s="51"/>
      <c r="C69" s="51"/>
      <c r="D69" s="5"/>
      <c r="E69" s="5"/>
      <c r="F69" s="5"/>
      <c r="G69" s="5"/>
      <c r="H69" s="5"/>
      <c r="I69" s="54"/>
      <c r="J69" s="54"/>
      <c r="K69" s="4"/>
      <c r="L69" s="7"/>
      <c r="M69" s="74"/>
      <c r="N69" s="74"/>
      <c r="O69" s="74"/>
      <c r="P69" s="57"/>
      <c r="Q69" s="57"/>
      <c r="R69" s="57"/>
      <c r="S69" s="56"/>
      <c r="T69" s="43"/>
      <c r="U69" s="43"/>
      <c r="V69" s="43"/>
      <c r="W69" s="43"/>
      <c r="X69" s="53"/>
      <c r="Y69" s="53"/>
      <c r="Z69" s="53"/>
      <c r="AA69" s="53"/>
      <c r="AB69" s="53"/>
      <c r="AC69" s="53"/>
      <c r="AD69" s="53"/>
      <c r="AE69" s="53"/>
      <c r="AF69" s="53"/>
    </row>
    <row r="70" spans="1:32">
      <c r="A70" s="4"/>
      <c r="B70" s="51"/>
      <c r="C70" s="51"/>
      <c r="D70" s="5"/>
      <c r="E70" s="5"/>
      <c r="F70" s="5"/>
      <c r="G70" s="5"/>
      <c r="H70" s="5"/>
      <c r="I70" s="54"/>
      <c r="J70" s="54"/>
      <c r="K70" s="4"/>
      <c r="L70" s="7"/>
      <c r="M70" s="74"/>
      <c r="N70" s="74"/>
      <c r="O70" s="74"/>
      <c r="P70" s="57"/>
      <c r="Q70" s="57"/>
      <c r="R70" s="57"/>
      <c r="S70" s="56"/>
      <c r="T70" s="43"/>
      <c r="U70" s="43"/>
      <c r="V70" s="43"/>
      <c r="W70" s="43"/>
      <c r="X70" s="53"/>
      <c r="Y70" s="53"/>
      <c r="Z70" s="53"/>
      <c r="AA70" s="53"/>
      <c r="AB70" s="53"/>
      <c r="AC70" s="53"/>
      <c r="AD70" s="53"/>
      <c r="AE70" s="53"/>
      <c r="AF70" s="53"/>
    </row>
    <row r="71" spans="1:32">
      <c r="A71" s="4"/>
      <c r="B71" s="51"/>
      <c r="C71" s="51"/>
      <c r="D71" s="5"/>
      <c r="E71" s="5"/>
      <c r="F71" s="5"/>
      <c r="G71" s="5"/>
      <c r="H71" s="5"/>
      <c r="I71" s="54"/>
      <c r="J71" s="54"/>
      <c r="K71" s="4"/>
      <c r="L71" s="7"/>
      <c r="M71" s="74"/>
      <c r="N71" s="74"/>
      <c r="O71" s="74"/>
      <c r="P71" s="57"/>
      <c r="Q71" s="57"/>
      <c r="R71" s="57"/>
      <c r="S71" s="56"/>
      <c r="T71" s="43"/>
      <c r="U71" s="43"/>
      <c r="V71" s="43"/>
      <c r="W71" s="43"/>
      <c r="X71" s="53"/>
      <c r="Y71" s="53"/>
      <c r="Z71" s="53"/>
      <c r="AA71" s="53"/>
      <c r="AB71" s="53"/>
      <c r="AC71" s="53"/>
      <c r="AD71" s="53"/>
      <c r="AE71" s="53"/>
      <c r="AF71" s="53"/>
    </row>
    <row r="72" spans="1:32">
      <c r="A72" s="4"/>
      <c r="B72" s="51"/>
      <c r="C72" s="51"/>
      <c r="D72" s="5"/>
      <c r="E72" s="5"/>
      <c r="F72" s="5"/>
      <c r="G72" s="5"/>
      <c r="H72" s="5"/>
      <c r="I72" s="54"/>
      <c r="J72" s="54"/>
      <c r="K72" s="4"/>
      <c r="L72" s="7"/>
      <c r="M72" s="74"/>
      <c r="N72" s="74"/>
      <c r="O72" s="74"/>
      <c r="P72" s="57"/>
      <c r="Q72" s="57"/>
      <c r="R72" s="57"/>
      <c r="S72" s="56"/>
      <c r="T72" s="43"/>
      <c r="U72" s="43"/>
      <c r="V72" s="43"/>
      <c r="W72" s="43"/>
      <c r="X72" s="53"/>
      <c r="Y72" s="53"/>
      <c r="Z72" s="53"/>
      <c r="AA72" s="53"/>
      <c r="AB72" s="53"/>
      <c r="AC72" s="53"/>
      <c r="AD72" s="53"/>
      <c r="AE72" s="53"/>
      <c r="AF72" s="53"/>
    </row>
    <row r="73" spans="1:32">
      <c r="A73" s="4"/>
      <c r="B73" s="51"/>
      <c r="C73" s="51"/>
      <c r="D73" s="5"/>
      <c r="E73" s="5"/>
      <c r="F73" s="5"/>
      <c r="G73" s="5"/>
      <c r="H73" s="5"/>
      <c r="I73" s="54"/>
      <c r="J73" s="54"/>
      <c r="K73" s="4"/>
      <c r="L73" s="7"/>
      <c r="M73" s="74"/>
      <c r="N73" s="74"/>
      <c r="O73" s="74"/>
      <c r="P73" s="57"/>
      <c r="Q73" s="57"/>
      <c r="R73" s="57"/>
      <c r="S73" s="56"/>
      <c r="T73" s="43"/>
      <c r="U73" s="43"/>
      <c r="V73" s="43"/>
      <c r="W73" s="43"/>
      <c r="X73" s="53"/>
      <c r="Y73" s="53"/>
      <c r="Z73" s="53"/>
      <c r="AA73" s="53"/>
      <c r="AB73" s="53"/>
      <c r="AC73" s="53"/>
      <c r="AD73" s="53"/>
      <c r="AE73" s="53"/>
      <c r="AF73" s="53"/>
    </row>
    <row r="74" spans="1:32">
      <c r="A74" s="4"/>
      <c r="B74" s="51"/>
      <c r="C74" s="51"/>
      <c r="D74" s="5"/>
      <c r="E74" s="5"/>
      <c r="F74" s="5"/>
      <c r="G74" s="5"/>
      <c r="H74" s="5"/>
      <c r="I74" s="54"/>
      <c r="J74" s="54"/>
      <c r="K74" s="4"/>
      <c r="L74" s="7"/>
      <c r="M74" s="74"/>
      <c r="N74" s="74"/>
      <c r="O74" s="74"/>
      <c r="P74" s="57"/>
      <c r="Q74" s="57"/>
      <c r="R74" s="57"/>
      <c r="S74" s="56"/>
      <c r="T74" s="43"/>
      <c r="U74" s="43"/>
      <c r="V74" s="43"/>
      <c r="W74" s="43"/>
      <c r="X74" s="53"/>
      <c r="Y74" s="53"/>
      <c r="Z74" s="53"/>
      <c r="AA74" s="53"/>
      <c r="AB74" s="53"/>
      <c r="AC74" s="53"/>
      <c r="AD74" s="53"/>
      <c r="AE74" s="53"/>
      <c r="AF74" s="53"/>
    </row>
    <row r="75" spans="1:32">
      <c r="A75" s="4"/>
      <c r="B75" s="51"/>
      <c r="C75" s="51"/>
      <c r="D75" s="5"/>
      <c r="E75" s="5"/>
      <c r="F75" s="5"/>
      <c r="G75" s="5"/>
      <c r="H75" s="5"/>
      <c r="I75" s="54"/>
      <c r="J75" s="54"/>
      <c r="K75" s="4"/>
      <c r="L75" s="7"/>
      <c r="M75" s="74"/>
      <c r="N75" s="74"/>
      <c r="O75" s="74"/>
      <c r="P75" s="57"/>
      <c r="Q75" s="57"/>
      <c r="R75" s="57"/>
      <c r="S75" s="56"/>
      <c r="T75" s="43"/>
      <c r="U75" s="43"/>
      <c r="V75" s="43"/>
      <c r="W75" s="43"/>
      <c r="X75" s="53"/>
      <c r="Y75" s="53"/>
      <c r="Z75" s="53"/>
      <c r="AA75" s="53"/>
      <c r="AB75" s="53"/>
      <c r="AC75" s="53"/>
      <c r="AD75" s="53"/>
      <c r="AE75" s="53"/>
      <c r="AF75" s="53"/>
    </row>
    <row r="76" spans="1:32">
      <c r="A76" s="4"/>
      <c r="B76" s="51"/>
      <c r="C76" s="51"/>
      <c r="D76" s="5"/>
      <c r="E76" s="5"/>
      <c r="F76" s="5"/>
      <c r="G76" s="5"/>
      <c r="H76" s="5"/>
      <c r="I76" s="54"/>
      <c r="J76" s="54"/>
      <c r="K76" s="4"/>
      <c r="L76" s="7"/>
      <c r="M76" s="74"/>
      <c r="N76" s="74"/>
      <c r="O76" s="74"/>
      <c r="P76" s="57"/>
      <c r="Q76" s="57"/>
      <c r="R76" s="57"/>
      <c r="S76" s="56"/>
      <c r="T76" s="43"/>
      <c r="U76" s="43"/>
      <c r="V76" s="43"/>
      <c r="W76" s="43"/>
      <c r="X76" s="53"/>
      <c r="Y76" s="53"/>
      <c r="Z76" s="53"/>
      <c r="AA76" s="53"/>
      <c r="AB76" s="53"/>
      <c r="AC76" s="53"/>
      <c r="AD76" s="53"/>
      <c r="AE76" s="53"/>
      <c r="AF76" s="53"/>
    </row>
    <row r="77" spans="1:32">
      <c r="A77" s="4"/>
      <c r="B77" s="51"/>
      <c r="C77" s="51"/>
      <c r="D77" s="5"/>
      <c r="E77" s="5"/>
      <c r="F77" s="5"/>
      <c r="G77" s="5"/>
      <c r="H77" s="5"/>
      <c r="I77" s="54"/>
      <c r="J77" s="54"/>
      <c r="K77" s="4"/>
      <c r="L77" s="7"/>
      <c r="M77" s="74"/>
      <c r="N77" s="74"/>
      <c r="O77" s="74"/>
      <c r="P77" s="57"/>
      <c r="Q77" s="57"/>
      <c r="R77" s="57"/>
      <c r="S77" s="56"/>
      <c r="T77" s="43"/>
      <c r="U77" s="43"/>
      <c r="V77" s="43"/>
      <c r="W77" s="43"/>
      <c r="X77" s="53"/>
      <c r="Y77" s="53"/>
      <c r="Z77" s="53"/>
      <c r="AA77" s="53"/>
      <c r="AB77" s="53"/>
      <c r="AC77" s="53"/>
      <c r="AD77" s="53"/>
      <c r="AE77" s="53"/>
      <c r="AF77" s="53"/>
    </row>
    <row r="78" spans="1:32">
      <c r="A78" s="4"/>
      <c r="B78" s="51"/>
      <c r="C78" s="51"/>
      <c r="D78" s="5"/>
      <c r="E78" s="5"/>
      <c r="F78" s="5"/>
      <c r="G78" s="5"/>
      <c r="H78" s="5"/>
      <c r="I78" s="54"/>
      <c r="J78" s="54"/>
      <c r="K78" s="4"/>
      <c r="L78" s="7"/>
      <c r="M78" s="74"/>
      <c r="N78" s="74"/>
      <c r="O78" s="74"/>
      <c r="P78" s="57"/>
      <c r="Q78" s="57"/>
      <c r="R78" s="57"/>
      <c r="S78" s="56"/>
      <c r="T78" s="43"/>
      <c r="U78" s="43"/>
      <c r="V78" s="43"/>
      <c r="W78" s="43"/>
      <c r="X78" s="53"/>
      <c r="Y78" s="53"/>
      <c r="Z78" s="53"/>
      <c r="AA78" s="53"/>
      <c r="AB78" s="53"/>
      <c r="AC78" s="53"/>
      <c r="AD78" s="53"/>
      <c r="AE78" s="53"/>
      <c r="AF78" s="53"/>
    </row>
    <row r="79" spans="1:32">
      <c r="A79" s="4"/>
      <c r="B79" s="51"/>
      <c r="C79" s="51"/>
      <c r="D79" s="5"/>
      <c r="E79" s="5"/>
      <c r="F79" s="5"/>
      <c r="G79" s="5"/>
      <c r="H79" s="5"/>
      <c r="I79" s="54"/>
      <c r="J79" s="54"/>
      <c r="K79" s="4"/>
      <c r="L79" s="7"/>
      <c r="M79" s="74"/>
      <c r="N79" s="74"/>
      <c r="O79" s="74"/>
      <c r="P79" s="57"/>
      <c r="Q79" s="57"/>
      <c r="R79" s="57"/>
      <c r="S79" s="56"/>
      <c r="T79" s="43"/>
      <c r="U79" s="43"/>
      <c r="V79" s="43"/>
      <c r="W79" s="43"/>
      <c r="X79" s="53"/>
      <c r="Y79" s="53"/>
      <c r="Z79" s="53"/>
      <c r="AA79" s="53"/>
      <c r="AB79" s="53"/>
      <c r="AC79" s="53"/>
      <c r="AD79" s="53"/>
      <c r="AE79" s="53"/>
      <c r="AF79" s="53"/>
    </row>
    <row r="80" spans="1:32">
      <c r="A80" s="4"/>
      <c r="B80" s="51"/>
      <c r="C80" s="51"/>
      <c r="D80" s="5"/>
      <c r="E80" s="5"/>
      <c r="F80" s="5"/>
      <c r="G80" s="5"/>
      <c r="H80" s="5"/>
      <c r="I80" s="54"/>
      <c r="J80" s="54"/>
      <c r="K80" s="4"/>
      <c r="L80" s="7"/>
      <c r="M80" s="74"/>
      <c r="N80" s="74"/>
      <c r="O80" s="74"/>
      <c r="P80" s="57"/>
      <c r="Q80" s="57"/>
      <c r="R80" s="57"/>
      <c r="S80" s="56"/>
      <c r="T80" s="43"/>
      <c r="U80" s="43"/>
      <c r="V80" s="43"/>
      <c r="W80" s="43"/>
      <c r="X80" s="53"/>
      <c r="Y80" s="53"/>
      <c r="Z80" s="53"/>
      <c r="AA80" s="53"/>
      <c r="AB80" s="53"/>
      <c r="AC80" s="53"/>
      <c r="AD80" s="53"/>
      <c r="AE80" s="53"/>
      <c r="AF80" s="53"/>
    </row>
    <row r="81" spans="1:32">
      <c r="A81" s="4"/>
      <c r="B81" s="51"/>
      <c r="C81" s="51"/>
      <c r="D81" s="5"/>
      <c r="E81" s="5"/>
      <c r="F81" s="5"/>
      <c r="G81" s="5"/>
      <c r="H81" s="5"/>
      <c r="I81" s="54"/>
      <c r="J81" s="54"/>
      <c r="K81" s="4"/>
      <c r="L81" s="7"/>
      <c r="M81" s="74"/>
      <c r="N81" s="74"/>
      <c r="O81" s="74"/>
      <c r="P81" s="57"/>
      <c r="Q81" s="57"/>
      <c r="R81" s="57"/>
      <c r="S81" s="56"/>
      <c r="T81" s="43"/>
      <c r="U81" s="43"/>
      <c r="V81" s="43"/>
      <c r="W81" s="43"/>
      <c r="X81" s="53"/>
      <c r="Y81" s="53"/>
      <c r="Z81" s="53"/>
      <c r="AA81" s="53"/>
      <c r="AB81" s="53"/>
      <c r="AC81" s="53"/>
      <c r="AD81" s="53"/>
      <c r="AE81" s="53"/>
      <c r="AF81" s="53"/>
    </row>
    <row r="82" spans="1:32">
      <c r="A82" s="4"/>
      <c r="B82" s="51"/>
      <c r="C82" s="51"/>
      <c r="D82" s="5"/>
      <c r="E82" s="5"/>
      <c r="F82" s="5"/>
      <c r="G82" s="5"/>
      <c r="H82" s="5"/>
      <c r="I82" s="54"/>
      <c r="J82" s="54"/>
      <c r="K82" s="4"/>
      <c r="L82" s="7"/>
      <c r="M82" s="74"/>
      <c r="N82" s="74"/>
      <c r="O82" s="74"/>
      <c r="P82" s="57"/>
      <c r="Q82" s="57"/>
      <c r="R82" s="57"/>
      <c r="S82" s="56"/>
      <c r="T82" s="43"/>
      <c r="U82" s="43"/>
      <c r="V82" s="43"/>
      <c r="W82" s="43"/>
      <c r="X82" s="53"/>
      <c r="Y82" s="53"/>
      <c r="Z82" s="53"/>
      <c r="AA82" s="53"/>
      <c r="AB82" s="53"/>
      <c r="AC82" s="53"/>
      <c r="AD82" s="53"/>
      <c r="AE82" s="53"/>
      <c r="AF82" s="53"/>
    </row>
    <row r="83" spans="1:32">
      <c r="A83" s="4"/>
      <c r="B83" s="51"/>
      <c r="C83" s="51"/>
      <c r="D83" s="5"/>
      <c r="E83" s="5"/>
      <c r="F83" s="5"/>
      <c r="G83" s="5"/>
      <c r="H83" s="5"/>
      <c r="I83" s="54"/>
      <c r="J83" s="54"/>
      <c r="K83" s="4"/>
      <c r="L83" s="7"/>
      <c r="M83" s="74"/>
      <c r="N83" s="74"/>
      <c r="O83" s="74"/>
      <c r="P83" s="57"/>
      <c r="Q83" s="57"/>
      <c r="R83" s="57"/>
      <c r="S83" s="56"/>
      <c r="T83" s="43"/>
      <c r="U83" s="43"/>
      <c r="V83" s="43"/>
      <c r="W83" s="43"/>
      <c r="X83" s="53"/>
      <c r="Y83" s="53"/>
      <c r="Z83" s="53"/>
      <c r="AA83" s="53"/>
      <c r="AB83" s="53"/>
      <c r="AC83" s="53"/>
      <c r="AD83" s="53"/>
      <c r="AE83" s="53"/>
      <c r="AF83" s="53"/>
    </row>
    <row r="84" spans="1:32">
      <c r="A84" s="4"/>
      <c r="B84" s="51"/>
      <c r="C84" s="51"/>
      <c r="D84" s="5"/>
      <c r="E84" s="5"/>
      <c r="F84" s="5"/>
      <c r="G84" s="5"/>
      <c r="H84" s="5"/>
      <c r="I84" s="54"/>
      <c r="J84" s="54"/>
      <c r="K84" s="4"/>
      <c r="L84" s="7"/>
      <c r="M84" s="74"/>
      <c r="N84" s="74"/>
      <c r="O84" s="74"/>
      <c r="P84" s="57"/>
      <c r="Q84" s="57"/>
      <c r="R84" s="57"/>
      <c r="S84" s="56"/>
      <c r="T84" s="43"/>
      <c r="U84" s="43"/>
      <c r="V84" s="43"/>
      <c r="W84" s="43"/>
      <c r="X84" s="53"/>
      <c r="Y84" s="53"/>
      <c r="Z84" s="53"/>
      <c r="AA84" s="53"/>
      <c r="AB84" s="53"/>
      <c r="AC84" s="53"/>
      <c r="AD84" s="53"/>
      <c r="AE84" s="53"/>
      <c r="AF84" s="53"/>
    </row>
    <row r="85" spans="1:32">
      <c r="A85" s="4"/>
      <c r="B85" s="51"/>
      <c r="C85" s="51"/>
      <c r="D85" s="5"/>
      <c r="E85" s="5"/>
      <c r="F85" s="5"/>
      <c r="G85" s="5"/>
      <c r="H85" s="5"/>
      <c r="I85" s="54"/>
      <c r="J85" s="54"/>
      <c r="K85" s="4"/>
      <c r="L85" s="7"/>
      <c r="M85" s="74"/>
      <c r="N85" s="74"/>
      <c r="O85" s="74"/>
      <c r="P85" s="57"/>
      <c r="Q85" s="57"/>
      <c r="R85" s="57"/>
      <c r="S85" s="56"/>
      <c r="T85" s="43"/>
      <c r="U85" s="43"/>
      <c r="V85" s="43"/>
      <c r="W85" s="43"/>
      <c r="X85" s="53"/>
      <c r="Y85" s="53"/>
      <c r="Z85" s="53"/>
      <c r="AA85" s="53"/>
      <c r="AB85" s="53"/>
      <c r="AC85" s="53"/>
      <c r="AD85" s="53"/>
      <c r="AE85" s="53"/>
      <c r="AF85" s="53"/>
    </row>
    <row r="86" spans="1:32">
      <c r="A86" s="4"/>
      <c r="B86" s="51"/>
      <c r="C86" s="51"/>
      <c r="D86" s="5"/>
      <c r="E86" s="5"/>
      <c r="F86" s="5"/>
      <c r="G86" s="5"/>
      <c r="H86" s="5"/>
      <c r="I86" s="54"/>
      <c r="J86" s="54"/>
      <c r="K86" s="4"/>
      <c r="L86" s="7"/>
      <c r="M86" s="74"/>
      <c r="N86" s="74"/>
      <c r="O86" s="74"/>
      <c r="P86" s="57"/>
      <c r="Q86" s="57"/>
      <c r="R86" s="57"/>
      <c r="S86" s="56"/>
      <c r="T86" s="43"/>
      <c r="U86" s="43"/>
      <c r="V86" s="43"/>
      <c r="W86" s="43"/>
      <c r="X86" s="53"/>
      <c r="Y86" s="53"/>
      <c r="Z86" s="53"/>
      <c r="AA86" s="53"/>
      <c r="AB86" s="53"/>
      <c r="AC86" s="53"/>
      <c r="AD86" s="53"/>
      <c r="AE86" s="53"/>
      <c r="AF86" s="53"/>
    </row>
    <row r="87" spans="1:32">
      <c r="A87" s="4"/>
      <c r="B87" s="51"/>
      <c r="C87" s="51"/>
      <c r="D87" s="5"/>
      <c r="E87" s="5"/>
      <c r="F87" s="5"/>
      <c r="G87" s="5"/>
      <c r="H87" s="5"/>
      <c r="I87" s="54"/>
      <c r="J87" s="54"/>
      <c r="K87" s="4"/>
      <c r="L87" s="7"/>
      <c r="M87" s="74"/>
      <c r="N87" s="74"/>
      <c r="O87" s="74"/>
      <c r="P87" s="57"/>
      <c r="Q87" s="57"/>
      <c r="R87" s="57"/>
      <c r="S87" s="56"/>
      <c r="T87" s="43"/>
      <c r="U87" s="43"/>
      <c r="V87" s="43"/>
      <c r="W87" s="43"/>
      <c r="X87" s="53"/>
      <c r="Y87" s="53"/>
      <c r="Z87" s="53"/>
      <c r="AA87" s="53"/>
      <c r="AB87" s="53"/>
      <c r="AC87" s="53"/>
      <c r="AD87" s="53"/>
      <c r="AE87" s="53"/>
      <c r="AF87" s="53"/>
    </row>
    <row r="88" spans="1:32">
      <c r="A88" s="4"/>
      <c r="B88" s="51"/>
      <c r="C88" s="51"/>
      <c r="D88" s="5"/>
      <c r="E88" s="5"/>
      <c r="F88" s="5"/>
      <c r="G88" s="5"/>
      <c r="H88" s="5"/>
      <c r="I88" s="54"/>
      <c r="J88" s="54"/>
      <c r="K88" s="4"/>
      <c r="L88" s="7"/>
      <c r="M88" s="74"/>
      <c r="N88" s="74"/>
      <c r="O88" s="74"/>
      <c r="P88" s="57"/>
      <c r="Q88" s="57"/>
      <c r="R88" s="57"/>
      <c r="S88" s="56"/>
      <c r="T88" s="43"/>
      <c r="U88" s="43"/>
      <c r="V88" s="43"/>
      <c r="W88" s="43"/>
      <c r="X88" s="53"/>
      <c r="Y88" s="53"/>
      <c r="Z88" s="53"/>
      <c r="AA88" s="53"/>
      <c r="AB88" s="53"/>
      <c r="AC88" s="53"/>
      <c r="AD88" s="53"/>
      <c r="AE88" s="53"/>
      <c r="AF88" s="53"/>
    </row>
    <row r="89" spans="1:32">
      <c r="A89" s="4"/>
      <c r="B89" s="51"/>
      <c r="C89" s="51"/>
      <c r="D89" s="5"/>
      <c r="E89" s="5"/>
      <c r="F89" s="5"/>
      <c r="G89" s="5"/>
      <c r="H89" s="5"/>
      <c r="I89" s="54"/>
      <c r="J89" s="54"/>
      <c r="K89" s="4"/>
      <c r="L89" s="7"/>
      <c r="M89" s="74"/>
      <c r="N89" s="74"/>
      <c r="O89" s="74"/>
      <c r="P89" s="57"/>
      <c r="Q89" s="57"/>
      <c r="R89" s="57"/>
      <c r="S89" s="56"/>
      <c r="T89" s="43"/>
      <c r="U89" s="43"/>
      <c r="V89" s="43"/>
      <c r="W89" s="43"/>
      <c r="X89" s="53"/>
      <c r="Y89" s="53"/>
      <c r="Z89" s="53"/>
      <c r="AA89" s="53"/>
      <c r="AB89" s="53"/>
      <c r="AC89" s="53"/>
      <c r="AD89" s="53"/>
      <c r="AE89" s="53"/>
      <c r="AF89" s="53"/>
    </row>
    <row r="90" spans="1:32">
      <c r="A90" s="4"/>
      <c r="B90" s="51"/>
      <c r="C90" s="51"/>
      <c r="D90" s="5"/>
      <c r="E90" s="5"/>
      <c r="F90" s="5"/>
      <c r="G90" s="5"/>
      <c r="H90" s="5"/>
      <c r="I90" s="54"/>
      <c r="J90" s="54"/>
      <c r="K90" s="4"/>
      <c r="L90" s="7"/>
      <c r="M90" s="74"/>
      <c r="N90" s="74"/>
      <c r="O90" s="74"/>
      <c r="P90" s="57"/>
      <c r="Q90" s="57"/>
      <c r="R90" s="57"/>
      <c r="S90" s="56"/>
      <c r="T90" s="43"/>
      <c r="U90" s="43"/>
      <c r="V90" s="43"/>
      <c r="W90" s="43"/>
      <c r="X90" s="53"/>
      <c r="Y90" s="53"/>
      <c r="Z90" s="53"/>
      <c r="AA90" s="53"/>
      <c r="AB90" s="53"/>
      <c r="AC90" s="53"/>
      <c r="AD90" s="53"/>
      <c r="AE90" s="53"/>
      <c r="AF90" s="53"/>
    </row>
    <row r="91" spans="1:32">
      <c r="A91" s="4"/>
      <c r="B91" s="51"/>
      <c r="C91" s="51"/>
      <c r="D91" s="5"/>
      <c r="E91" s="5"/>
      <c r="F91" s="5"/>
      <c r="G91" s="5"/>
      <c r="H91" s="5"/>
      <c r="I91" s="54"/>
      <c r="J91" s="54"/>
      <c r="K91" s="4"/>
      <c r="L91" s="7"/>
      <c r="M91" s="74"/>
      <c r="N91" s="74"/>
      <c r="O91" s="74"/>
      <c r="P91" s="57"/>
      <c r="Q91" s="57"/>
      <c r="R91" s="57"/>
      <c r="S91" s="56"/>
      <c r="T91" s="43"/>
      <c r="U91" s="43"/>
      <c r="V91" s="43"/>
      <c r="W91" s="43"/>
      <c r="X91" s="53"/>
      <c r="Y91" s="53"/>
      <c r="Z91" s="53"/>
      <c r="AA91" s="53"/>
      <c r="AB91" s="53"/>
      <c r="AC91" s="53"/>
      <c r="AD91" s="53"/>
      <c r="AE91" s="53"/>
      <c r="AF91" s="53"/>
    </row>
    <row r="92" spans="1:32">
      <c r="A92" s="4"/>
      <c r="B92" s="51"/>
      <c r="C92" s="51"/>
      <c r="D92" s="5"/>
      <c r="E92" s="5"/>
      <c r="F92" s="5"/>
      <c r="G92" s="5"/>
      <c r="H92" s="5"/>
      <c r="I92" s="54"/>
      <c r="J92" s="54"/>
      <c r="K92" s="4"/>
      <c r="L92" s="7"/>
      <c r="M92" s="74"/>
      <c r="N92" s="74"/>
      <c r="O92" s="74"/>
      <c r="P92" s="57"/>
      <c r="Q92" s="57"/>
      <c r="R92" s="57"/>
      <c r="S92" s="56"/>
      <c r="T92" s="43"/>
      <c r="U92" s="43"/>
      <c r="V92" s="43"/>
      <c r="W92" s="43"/>
      <c r="X92" s="53"/>
      <c r="Y92" s="53"/>
      <c r="Z92" s="53"/>
      <c r="AA92" s="53"/>
      <c r="AB92" s="53"/>
      <c r="AC92" s="53"/>
      <c r="AD92" s="53"/>
      <c r="AE92" s="53"/>
      <c r="AF92" s="53"/>
    </row>
    <row r="93" spans="1:32">
      <c r="A93" s="4"/>
      <c r="B93" s="51"/>
      <c r="C93" s="51"/>
      <c r="D93" s="5"/>
      <c r="E93" s="5"/>
      <c r="F93" s="5"/>
      <c r="G93" s="5"/>
      <c r="H93" s="5"/>
      <c r="I93" s="54"/>
      <c r="J93" s="54"/>
      <c r="K93" s="4"/>
      <c r="L93" s="7"/>
      <c r="M93" s="74"/>
      <c r="N93" s="74"/>
      <c r="O93" s="74"/>
      <c r="P93" s="57"/>
      <c r="Q93" s="57"/>
      <c r="R93" s="57"/>
      <c r="S93" s="56"/>
      <c r="T93" s="43"/>
      <c r="U93" s="43"/>
      <c r="V93" s="43"/>
      <c r="W93" s="43"/>
      <c r="X93" s="53"/>
      <c r="Y93" s="53"/>
      <c r="Z93" s="53"/>
      <c r="AA93" s="53"/>
      <c r="AB93" s="53"/>
      <c r="AC93" s="53"/>
      <c r="AD93" s="53"/>
      <c r="AE93" s="53"/>
      <c r="AF93" s="53"/>
    </row>
    <row r="94" spans="1:32">
      <c r="A94" s="4"/>
      <c r="B94" s="51"/>
      <c r="C94" s="51"/>
      <c r="D94" s="5"/>
      <c r="E94" s="5"/>
      <c r="F94" s="5"/>
      <c r="G94" s="5"/>
      <c r="H94" s="5"/>
      <c r="I94" s="54"/>
      <c r="J94" s="54"/>
      <c r="K94" s="4"/>
      <c r="L94" s="7"/>
      <c r="M94" s="74"/>
      <c r="N94" s="74"/>
      <c r="O94" s="74"/>
      <c r="P94" s="57"/>
      <c r="Q94" s="57"/>
      <c r="R94" s="57"/>
      <c r="S94" s="56"/>
      <c r="T94" s="43"/>
      <c r="U94" s="43"/>
      <c r="V94" s="43"/>
      <c r="W94" s="43"/>
      <c r="X94" s="53"/>
      <c r="Y94" s="53"/>
      <c r="Z94" s="53"/>
      <c r="AA94" s="53"/>
      <c r="AB94" s="53"/>
      <c r="AC94" s="53"/>
      <c r="AD94" s="53"/>
      <c r="AE94" s="53"/>
      <c r="AF94" s="53"/>
    </row>
    <row r="95" spans="1:32">
      <c r="A95" s="4"/>
      <c r="B95" s="51"/>
      <c r="C95" s="51"/>
      <c r="D95" s="5"/>
      <c r="E95" s="5"/>
      <c r="F95" s="5"/>
      <c r="G95" s="5"/>
      <c r="H95" s="5"/>
      <c r="I95" s="54"/>
      <c r="J95" s="54"/>
      <c r="K95" s="4"/>
      <c r="L95" s="7"/>
      <c r="M95" s="74"/>
      <c r="N95" s="74"/>
      <c r="O95" s="74"/>
      <c r="P95" s="57"/>
      <c r="Q95" s="57"/>
      <c r="R95" s="57"/>
      <c r="S95" s="56"/>
      <c r="T95" s="43"/>
      <c r="U95" s="43"/>
      <c r="V95" s="43"/>
      <c r="W95" s="43"/>
      <c r="X95" s="53"/>
      <c r="Y95" s="53"/>
      <c r="Z95" s="53"/>
      <c r="AA95" s="53"/>
      <c r="AB95" s="53"/>
      <c r="AC95" s="53"/>
      <c r="AD95" s="53"/>
      <c r="AE95" s="53"/>
      <c r="AF95" s="53"/>
    </row>
    <row r="96" spans="1:32">
      <c r="A96" s="4"/>
      <c r="B96" s="51"/>
      <c r="C96" s="51"/>
      <c r="D96" s="5"/>
      <c r="E96" s="5"/>
      <c r="F96" s="5"/>
      <c r="G96" s="5"/>
      <c r="H96" s="5"/>
      <c r="I96" s="54"/>
      <c r="J96" s="54"/>
      <c r="K96" s="4"/>
      <c r="L96" s="7"/>
      <c r="M96" s="74"/>
      <c r="N96" s="74"/>
      <c r="O96" s="74"/>
      <c r="P96" s="57"/>
      <c r="Q96" s="57"/>
      <c r="R96" s="57"/>
      <c r="S96" s="56"/>
      <c r="T96" s="43"/>
      <c r="U96" s="43"/>
      <c r="V96" s="43"/>
      <c r="W96" s="43"/>
      <c r="X96" s="53"/>
      <c r="Y96" s="53"/>
      <c r="Z96" s="53"/>
      <c r="AA96" s="53"/>
      <c r="AB96" s="53"/>
      <c r="AC96" s="53"/>
      <c r="AD96" s="53"/>
      <c r="AE96" s="53"/>
      <c r="AF96" s="53"/>
    </row>
    <row r="97" spans="1:32">
      <c r="A97" s="4"/>
      <c r="B97" s="51"/>
      <c r="C97" s="51"/>
      <c r="D97" s="5"/>
      <c r="E97" s="5"/>
      <c r="F97" s="5"/>
      <c r="G97" s="5"/>
      <c r="H97" s="5"/>
      <c r="I97" s="54"/>
      <c r="J97" s="54"/>
      <c r="K97" s="4"/>
      <c r="L97" s="7"/>
      <c r="M97" s="74"/>
      <c r="N97" s="74"/>
      <c r="O97" s="74"/>
      <c r="P97" s="57"/>
      <c r="Q97" s="57"/>
      <c r="R97" s="57"/>
      <c r="S97" s="56"/>
      <c r="T97" s="43"/>
      <c r="U97" s="43"/>
      <c r="V97" s="43"/>
      <c r="W97" s="43"/>
      <c r="X97" s="53"/>
      <c r="Y97" s="53"/>
      <c r="Z97" s="53"/>
      <c r="AA97" s="53"/>
      <c r="AB97" s="53"/>
      <c r="AC97" s="53"/>
      <c r="AD97" s="53"/>
      <c r="AE97" s="53"/>
      <c r="AF97" s="53"/>
    </row>
    <row r="98" spans="1:32">
      <c r="A98" s="4"/>
      <c r="B98" s="51"/>
      <c r="C98" s="51"/>
      <c r="D98" s="5"/>
      <c r="E98" s="5"/>
      <c r="F98" s="5"/>
      <c r="G98" s="5"/>
      <c r="H98" s="5"/>
      <c r="I98" s="54"/>
      <c r="J98" s="54"/>
      <c r="K98" s="4"/>
      <c r="L98" s="7"/>
      <c r="M98" s="74"/>
      <c r="N98" s="74"/>
      <c r="O98" s="74"/>
      <c r="P98" s="57"/>
      <c r="Q98" s="57"/>
      <c r="R98" s="57"/>
      <c r="S98" s="56"/>
      <c r="T98" s="43"/>
      <c r="U98" s="43"/>
      <c r="V98" s="43"/>
      <c r="W98" s="43"/>
      <c r="X98" s="53"/>
      <c r="Y98" s="53"/>
      <c r="Z98" s="53"/>
      <c r="AA98" s="53"/>
      <c r="AB98" s="53"/>
      <c r="AC98" s="53"/>
      <c r="AD98" s="53"/>
      <c r="AE98" s="53"/>
      <c r="AF98" s="53"/>
    </row>
    <row r="99" spans="1:32">
      <c r="A99" s="4"/>
      <c r="B99" s="51"/>
      <c r="C99" s="51"/>
      <c r="D99" s="5"/>
      <c r="E99" s="5"/>
      <c r="F99" s="5"/>
      <c r="G99" s="5"/>
      <c r="H99" s="5"/>
      <c r="I99" s="54"/>
      <c r="J99" s="54"/>
      <c r="K99" s="4"/>
      <c r="L99" s="7"/>
      <c r="M99" s="74"/>
      <c r="N99" s="74"/>
      <c r="O99" s="74"/>
      <c r="P99" s="57"/>
      <c r="Q99" s="57"/>
      <c r="R99" s="57"/>
      <c r="S99" s="56"/>
      <c r="T99" s="43"/>
      <c r="U99" s="43"/>
      <c r="V99" s="43"/>
      <c r="W99" s="43"/>
      <c r="X99" s="53"/>
      <c r="Y99" s="53"/>
      <c r="Z99" s="53"/>
      <c r="AA99" s="53"/>
      <c r="AB99" s="53"/>
      <c r="AC99" s="53"/>
      <c r="AD99" s="53"/>
      <c r="AE99" s="53"/>
      <c r="AF99" s="53"/>
    </row>
    <row r="100" spans="1:32">
      <c r="A100" s="4"/>
      <c r="B100" s="51"/>
      <c r="C100" s="51"/>
      <c r="D100" s="5"/>
      <c r="E100" s="5"/>
      <c r="F100" s="5"/>
      <c r="G100" s="5"/>
      <c r="H100" s="5"/>
      <c r="I100" s="54"/>
      <c r="J100" s="54"/>
      <c r="K100" s="4"/>
      <c r="L100" s="7"/>
      <c r="M100" s="74"/>
      <c r="N100" s="74"/>
      <c r="O100" s="74"/>
      <c r="P100" s="57"/>
      <c r="Q100" s="57"/>
      <c r="R100" s="57"/>
      <c r="S100" s="56"/>
      <c r="T100" s="43"/>
      <c r="U100" s="43"/>
      <c r="V100" s="43"/>
      <c r="W100" s="43"/>
      <c r="X100" s="53"/>
      <c r="Y100" s="53"/>
      <c r="Z100" s="53"/>
      <c r="AA100" s="53"/>
      <c r="AB100" s="53"/>
      <c r="AC100" s="53"/>
      <c r="AD100" s="53"/>
      <c r="AE100" s="53"/>
      <c r="AF100" s="53"/>
    </row>
    <row r="101" spans="1:32">
      <c r="A101" s="4"/>
      <c r="B101" s="51"/>
      <c r="C101" s="51"/>
      <c r="D101" s="5"/>
      <c r="E101" s="5"/>
      <c r="F101" s="5"/>
      <c r="G101" s="5"/>
      <c r="H101" s="5"/>
      <c r="I101" s="54"/>
      <c r="J101" s="54"/>
      <c r="K101" s="4"/>
      <c r="L101" s="7"/>
      <c r="M101" s="74"/>
      <c r="N101" s="74"/>
      <c r="O101" s="74"/>
      <c r="P101" s="57"/>
      <c r="Q101" s="57"/>
      <c r="R101" s="57"/>
      <c r="S101" s="56"/>
      <c r="T101" s="43"/>
      <c r="U101" s="43"/>
      <c r="V101" s="43"/>
      <c r="W101" s="43"/>
      <c r="X101" s="53"/>
      <c r="Y101" s="53"/>
      <c r="Z101" s="53"/>
      <c r="AA101" s="53"/>
      <c r="AB101" s="53"/>
      <c r="AC101" s="53"/>
      <c r="AD101" s="53"/>
      <c r="AE101" s="53"/>
      <c r="AF101" s="53"/>
    </row>
    <row r="102" spans="1:32">
      <c r="A102" s="4"/>
      <c r="B102" s="51"/>
      <c r="C102" s="51"/>
      <c r="D102" s="5"/>
      <c r="E102" s="5"/>
      <c r="F102" s="5"/>
      <c r="G102" s="5"/>
      <c r="H102" s="5"/>
      <c r="I102" s="54"/>
      <c r="J102" s="54"/>
      <c r="K102" s="4"/>
      <c r="L102" s="7"/>
      <c r="M102" s="74"/>
      <c r="N102" s="74"/>
      <c r="O102" s="74"/>
      <c r="P102" s="57"/>
      <c r="Q102" s="57"/>
      <c r="R102" s="57"/>
      <c r="S102" s="56"/>
      <c r="T102" s="43"/>
      <c r="U102" s="43"/>
      <c r="V102" s="43"/>
      <c r="W102" s="43"/>
      <c r="X102" s="53"/>
      <c r="Y102" s="53"/>
      <c r="Z102" s="53"/>
      <c r="AA102" s="53"/>
      <c r="AB102" s="53"/>
      <c r="AC102" s="53"/>
      <c r="AD102" s="53"/>
      <c r="AE102" s="53"/>
      <c r="AF102" s="53"/>
    </row>
    <row r="103" spans="1:32">
      <c r="A103" s="4"/>
      <c r="B103" s="51"/>
      <c r="C103" s="51"/>
      <c r="D103" s="5"/>
      <c r="E103" s="5"/>
      <c r="F103" s="5"/>
      <c r="G103" s="5"/>
      <c r="H103" s="5"/>
      <c r="I103" s="54"/>
      <c r="J103" s="54"/>
      <c r="K103" s="4"/>
      <c r="L103" s="7"/>
      <c r="M103" s="74"/>
      <c r="N103" s="74"/>
      <c r="O103" s="74"/>
      <c r="P103" s="57"/>
      <c r="Q103" s="57"/>
      <c r="R103" s="57"/>
      <c r="S103" s="56"/>
      <c r="T103" s="43"/>
      <c r="U103" s="43"/>
      <c r="V103" s="43"/>
      <c r="W103" s="43"/>
      <c r="X103" s="53"/>
      <c r="Y103" s="53"/>
      <c r="Z103" s="53"/>
      <c r="AA103" s="53"/>
      <c r="AB103" s="53"/>
      <c r="AC103" s="53"/>
      <c r="AD103" s="53"/>
      <c r="AE103" s="53"/>
      <c r="AF103" s="53"/>
    </row>
    <row r="104" spans="1:32">
      <c r="A104" s="4"/>
      <c r="B104" s="51"/>
      <c r="C104" s="51"/>
      <c r="D104" s="5"/>
      <c r="E104" s="5"/>
      <c r="F104" s="5"/>
      <c r="G104" s="5"/>
      <c r="H104" s="5"/>
      <c r="I104" s="54"/>
      <c r="J104" s="54"/>
      <c r="K104" s="4"/>
      <c r="L104" s="7"/>
      <c r="M104" s="74"/>
      <c r="N104" s="74"/>
      <c r="O104" s="74"/>
      <c r="P104" s="57"/>
      <c r="Q104" s="57"/>
      <c r="R104" s="57"/>
      <c r="S104" s="56"/>
      <c r="T104" s="43"/>
      <c r="U104" s="43"/>
      <c r="V104" s="43"/>
      <c r="W104" s="43"/>
      <c r="X104" s="53"/>
      <c r="Y104" s="53"/>
      <c r="Z104" s="53"/>
      <c r="AA104" s="53"/>
      <c r="AB104" s="53"/>
      <c r="AC104" s="53"/>
      <c r="AD104" s="53"/>
      <c r="AE104" s="53"/>
      <c r="AF104" s="53"/>
    </row>
    <row r="105" spans="1:32">
      <c r="A105" s="4"/>
      <c r="B105" s="51"/>
      <c r="C105" s="51"/>
      <c r="D105" s="5"/>
      <c r="E105" s="5"/>
      <c r="F105" s="5"/>
      <c r="G105" s="5"/>
      <c r="H105" s="5"/>
      <c r="I105" s="54"/>
      <c r="J105" s="54"/>
      <c r="K105" s="4"/>
      <c r="L105" s="7"/>
      <c r="M105" s="74"/>
      <c r="N105" s="74"/>
      <c r="O105" s="74"/>
      <c r="P105" s="57"/>
      <c r="Q105" s="57"/>
      <c r="R105" s="57"/>
      <c r="S105" s="56"/>
      <c r="T105" s="43"/>
      <c r="U105" s="43"/>
      <c r="V105" s="43"/>
      <c r="W105" s="43"/>
      <c r="X105" s="53"/>
      <c r="Y105" s="53"/>
      <c r="Z105" s="53"/>
      <c r="AA105" s="53"/>
      <c r="AB105" s="53"/>
      <c r="AC105" s="53"/>
      <c r="AD105" s="53"/>
      <c r="AE105" s="53"/>
      <c r="AF105" s="53"/>
    </row>
    <row r="106" spans="1:32">
      <c r="A106" s="4"/>
      <c r="B106" s="51"/>
      <c r="C106" s="51"/>
      <c r="D106" s="5"/>
      <c r="E106" s="5"/>
      <c r="F106" s="5"/>
      <c r="G106" s="5"/>
      <c r="H106" s="5"/>
      <c r="I106" s="54"/>
      <c r="J106" s="54"/>
      <c r="K106" s="4"/>
      <c r="L106" s="7"/>
      <c r="M106" s="74"/>
      <c r="N106" s="74"/>
      <c r="O106" s="74"/>
      <c r="P106" s="57"/>
      <c r="Q106" s="57"/>
      <c r="R106" s="57"/>
      <c r="S106" s="56"/>
      <c r="T106" s="43"/>
      <c r="U106" s="43"/>
      <c r="V106" s="43"/>
      <c r="W106" s="43"/>
      <c r="X106" s="53"/>
      <c r="Y106" s="53"/>
      <c r="Z106" s="53"/>
      <c r="AA106" s="53"/>
      <c r="AB106" s="53"/>
      <c r="AC106" s="53"/>
      <c r="AD106" s="53"/>
      <c r="AE106" s="53"/>
      <c r="AF106" s="53"/>
    </row>
    <row r="107" spans="1:32">
      <c r="A107" s="4"/>
      <c r="B107" s="51"/>
      <c r="C107" s="51"/>
      <c r="D107" s="5"/>
      <c r="E107" s="5"/>
      <c r="F107" s="5"/>
      <c r="G107" s="5"/>
      <c r="H107" s="5"/>
      <c r="I107" s="54"/>
      <c r="J107" s="54"/>
      <c r="K107" s="4"/>
      <c r="L107" s="7"/>
      <c r="M107" s="74"/>
      <c r="N107" s="74"/>
      <c r="O107" s="74"/>
      <c r="P107" s="57"/>
      <c r="Q107" s="57"/>
      <c r="R107" s="57"/>
      <c r="S107" s="56"/>
      <c r="T107" s="43"/>
      <c r="U107" s="43"/>
      <c r="V107" s="43"/>
      <c r="W107" s="43"/>
      <c r="X107" s="53"/>
      <c r="Y107" s="53"/>
      <c r="Z107" s="53"/>
      <c r="AA107" s="53"/>
      <c r="AB107" s="53"/>
      <c r="AC107" s="53"/>
      <c r="AD107" s="53"/>
      <c r="AE107" s="53"/>
      <c r="AF107" s="53"/>
    </row>
    <row r="108" spans="1:32">
      <c r="A108" s="4"/>
      <c r="B108" s="51"/>
      <c r="C108" s="51"/>
      <c r="D108" s="5"/>
      <c r="E108" s="5"/>
      <c r="F108" s="5"/>
      <c r="G108" s="5"/>
      <c r="H108" s="5"/>
      <c r="I108" s="54"/>
      <c r="J108" s="54"/>
      <c r="K108" s="4"/>
      <c r="L108" s="7"/>
      <c r="M108" s="74"/>
      <c r="N108" s="74"/>
      <c r="O108" s="74"/>
      <c r="P108" s="57"/>
      <c r="Q108" s="57"/>
      <c r="R108" s="57"/>
      <c r="S108" s="56"/>
      <c r="T108" s="43"/>
      <c r="U108" s="43"/>
      <c r="V108" s="43"/>
      <c r="W108" s="43"/>
      <c r="X108" s="53"/>
      <c r="Y108" s="53"/>
      <c r="Z108" s="53"/>
      <c r="AA108" s="53"/>
      <c r="AB108" s="53"/>
      <c r="AC108" s="53"/>
      <c r="AD108" s="53"/>
      <c r="AE108" s="53"/>
      <c r="AF108" s="53"/>
    </row>
    <row r="109" spans="1:32">
      <c r="A109" s="4"/>
      <c r="B109" s="51"/>
      <c r="C109" s="51"/>
      <c r="D109" s="5"/>
      <c r="E109" s="5"/>
      <c r="F109" s="5"/>
      <c r="G109" s="5"/>
      <c r="H109" s="5"/>
      <c r="I109" s="54"/>
      <c r="J109" s="54"/>
      <c r="K109" s="4"/>
      <c r="L109" s="7"/>
      <c r="M109" s="74"/>
      <c r="N109" s="74"/>
      <c r="O109" s="74"/>
      <c r="P109" s="57"/>
      <c r="Q109" s="57"/>
      <c r="R109" s="57"/>
      <c r="S109" s="56"/>
      <c r="T109" s="43"/>
      <c r="U109" s="43"/>
      <c r="V109" s="43"/>
      <c r="W109" s="43"/>
      <c r="X109" s="53"/>
      <c r="Y109" s="53"/>
      <c r="Z109" s="53"/>
      <c r="AA109" s="53"/>
      <c r="AB109" s="53"/>
      <c r="AC109" s="53"/>
      <c r="AD109" s="53"/>
      <c r="AE109" s="53"/>
      <c r="AF109" s="53"/>
    </row>
    <row r="110" spans="1:32">
      <c r="A110" s="4"/>
      <c r="B110" s="51"/>
      <c r="C110" s="51"/>
      <c r="D110" s="5"/>
      <c r="E110" s="5"/>
      <c r="F110" s="5"/>
      <c r="G110" s="5"/>
      <c r="H110" s="5"/>
      <c r="I110" s="54"/>
      <c r="J110" s="54"/>
      <c r="K110" s="4"/>
      <c r="L110" s="7"/>
      <c r="M110" s="74"/>
      <c r="N110" s="74"/>
      <c r="O110" s="74"/>
      <c r="P110" s="57"/>
      <c r="Q110" s="57"/>
      <c r="R110" s="57"/>
      <c r="S110" s="56"/>
      <c r="T110" s="43"/>
      <c r="U110" s="43"/>
      <c r="V110" s="43"/>
      <c r="W110" s="43"/>
      <c r="X110" s="53"/>
      <c r="Y110" s="53"/>
      <c r="Z110" s="53"/>
      <c r="AA110" s="53"/>
      <c r="AB110" s="53"/>
      <c r="AC110" s="53"/>
      <c r="AD110" s="53"/>
      <c r="AE110" s="53"/>
      <c r="AF110" s="53"/>
    </row>
    <row r="111" spans="1:32">
      <c r="A111" s="4"/>
      <c r="B111" s="51"/>
      <c r="C111" s="51"/>
      <c r="D111" s="5"/>
      <c r="E111" s="5"/>
      <c r="F111" s="5"/>
      <c r="G111" s="5"/>
      <c r="H111" s="5"/>
      <c r="I111" s="54"/>
      <c r="J111" s="54"/>
      <c r="K111" s="4"/>
      <c r="L111" s="7"/>
      <c r="M111" s="74"/>
      <c r="N111" s="74"/>
      <c r="O111" s="74"/>
      <c r="P111" s="57"/>
      <c r="Q111" s="57"/>
      <c r="R111" s="57"/>
      <c r="S111" s="56"/>
      <c r="T111" s="43"/>
      <c r="U111" s="43"/>
      <c r="V111" s="43"/>
      <c r="W111" s="43"/>
      <c r="X111" s="53"/>
      <c r="Y111" s="53"/>
      <c r="Z111" s="53"/>
      <c r="AA111" s="53"/>
      <c r="AB111" s="53"/>
      <c r="AC111" s="53"/>
      <c r="AD111" s="53"/>
      <c r="AE111" s="53"/>
      <c r="AF111" s="53"/>
    </row>
    <row r="112" spans="1:32">
      <c r="A112" s="4"/>
      <c r="B112" s="51"/>
      <c r="C112" s="51"/>
      <c r="D112" s="5"/>
      <c r="E112" s="5"/>
      <c r="F112" s="5"/>
      <c r="G112" s="5"/>
      <c r="H112" s="5"/>
      <c r="I112" s="54"/>
      <c r="J112" s="54"/>
      <c r="K112" s="4"/>
      <c r="L112" s="7"/>
      <c r="M112" s="74"/>
      <c r="N112" s="74"/>
      <c r="O112" s="74"/>
      <c r="P112" s="57"/>
      <c r="Q112" s="57"/>
      <c r="R112" s="57"/>
      <c r="S112" s="56"/>
      <c r="T112" s="43"/>
      <c r="U112" s="43"/>
      <c r="V112" s="43"/>
      <c r="W112" s="43"/>
      <c r="X112" s="53"/>
      <c r="Y112" s="53"/>
      <c r="Z112" s="53"/>
      <c r="AA112" s="53"/>
      <c r="AB112" s="53"/>
      <c r="AC112" s="53"/>
      <c r="AD112" s="53"/>
      <c r="AE112" s="53"/>
      <c r="AF112" s="53"/>
    </row>
    <row r="113" spans="1:32">
      <c r="A113" s="4"/>
      <c r="B113" s="51"/>
      <c r="C113" s="51"/>
      <c r="D113" s="5"/>
      <c r="E113" s="5"/>
      <c r="F113" s="5"/>
      <c r="G113" s="5"/>
      <c r="H113" s="5"/>
      <c r="I113" s="54"/>
      <c r="J113" s="54"/>
      <c r="K113" s="4"/>
      <c r="L113" s="7"/>
      <c r="M113" s="74"/>
      <c r="N113" s="74"/>
      <c r="O113" s="74"/>
      <c r="P113" s="57"/>
      <c r="Q113" s="57"/>
      <c r="R113" s="57"/>
      <c r="S113" s="56"/>
      <c r="T113" s="43"/>
      <c r="U113" s="43"/>
      <c r="V113" s="43"/>
      <c r="W113" s="43"/>
      <c r="X113" s="53"/>
      <c r="Y113" s="53"/>
      <c r="Z113" s="53"/>
      <c r="AA113" s="53"/>
      <c r="AB113" s="53"/>
      <c r="AC113" s="53"/>
      <c r="AD113" s="53"/>
      <c r="AE113" s="53"/>
      <c r="AF113" s="53"/>
    </row>
    <row r="114" spans="1:32">
      <c r="A114" s="4"/>
      <c r="B114" s="51"/>
      <c r="C114" s="51"/>
      <c r="D114" s="5"/>
      <c r="E114" s="5"/>
      <c r="F114" s="5"/>
      <c r="G114" s="5"/>
      <c r="H114" s="5"/>
      <c r="I114" s="54"/>
      <c r="J114" s="54"/>
      <c r="K114" s="4"/>
      <c r="L114" s="7"/>
      <c r="M114" s="74"/>
      <c r="N114" s="74"/>
      <c r="O114" s="74"/>
      <c r="P114" s="57"/>
      <c r="Q114" s="57"/>
      <c r="R114" s="57"/>
      <c r="S114" s="56"/>
      <c r="T114" s="43"/>
      <c r="U114" s="43"/>
      <c r="V114" s="43"/>
      <c r="W114" s="43"/>
      <c r="X114" s="53"/>
      <c r="Y114" s="53"/>
      <c r="Z114" s="53"/>
      <c r="AA114" s="53"/>
      <c r="AB114" s="53"/>
      <c r="AC114" s="53"/>
      <c r="AD114" s="53"/>
      <c r="AE114" s="53"/>
      <c r="AF114" s="53"/>
    </row>
    <row r="115" spans="1:32">
      <c r="A115" s="4"/>
      <c r="B115" s="51"/>
      <c r="C115" s="51"/>
      <c r="D115" s="5"/>
      <c r="E115" s="5"/>
      <c r="F115" s="5"/>
      <c r="G115" s="5"/>
      <c r="H115" s="5"/>
      <c r="I115" s="54"/>
      <c r="J115" s="54"/>
      <c r="K115" s="4"/>
      <c r="L115" s="7"/>
      <c r="M115" s="74"/>
      <c r="N115" s="74"/>
      <c r="O115" s="74"/>
      <c r="P115" s="57"/>
      <c r="Q115" s="57"/>
      <c r="R115" s="57"/>
      <c r="S115" s="56"/>
      <c r="T115" s="43"/>
      <c r="U115" s="43"/>
      <c r="V115" s="43"/>
      <c r="W115" s="43"/>
      <c r="X115" s="53"/>
      <c r="Y115" s="53"/>
      <c r="Z115" s="53"/>
      <c r="AA115" s="53"/>
      <c r="AB115" s="53"/>
      <c r="AC115" s="53"/>
      <c r="AD115" s="53"/>
      <c r="AE115" s="53"/>
      <c r="AF115" s="53"/>
    </row>
    <row r="116" spans="1:32">
      <c r="A116" s="4"/>
      <c r="B116" s="51"/>
      <c r="C116" s="51"/>
      <c r="D116" s="5"/>
      <c r="E116" s="5"/>
      <c r="F116" s="5"/>
      <c r="G116" s="5"/>
      <c r="H116" s="5"/>
      <c r="I116" s="54"/>
      <c r="J116" s="54"/>
      <c r="K116" s="4"/>
      <c r="L116" s="7"/>
      <c r="M116" s="74"/>
      <c r="N116" s="74"/>
      <c r="O116" s="74"/>
      <c r="P116" s="57"/>
      <c r="Q116" s="57"/>
      <c r="R116" s="57"/>
      <c r="S116" s="56"/>
      <c r="T116" s="43"/>
      <c r="U116" s="43"/>
      <c r="V116" s="43"/>
      <c r="W116" s="43"/>
      <c r="X116" s="53"/>
      <c r="Y116" s="53"/>
      <c r="Z116" s="53"/>
      <c r="AA116" s="53"/>
      <c r="AB116" s="53"/>
      <c r="AC116" s="53"/>
      <c r="AD116" s="53"/>
      <c r="AE116" s="53"/>
      <c r="AF116" s="53"/>
    </row>
    <row r="117" spans="1:32">
      <c r="A117" s="4"/>
      <c r="B117" s="51"/>
      <c r="C117" s="51"/>
      <c r="D117" s="5"/>
      <c r="E117" s="5"/>
      <c r="F117" s="5"/>
      <c r="G117" s="5"/>
      <c r="H117" s="5"/>
      <c r="I117" s="54"/>
      <c r="J117" s="54"/>
      <c r="K117" s="4"/>
      <c r="L117" s="7"/>
      <c r="M117" s="74"/>
      <c r="N117" s="74"/>
      <c r="O117" s="74"/>
      <c r="P117" s="57"/>
      <c r="Q117" s="57"/>
      <c r="R117" s="57"/>
      <c r="S117" s="56"/>
      <c r="T117" s="43"/>
      <c r="U117" s="43"/>
      <c r="V117" s="43"/>
      <c r="W117" s="43"/>
      <c r="X117" s="53"/>
      <c r="Y117" s="53"/>
      <c r="Z117" s="53"/>
      <c r="AA117" s="53"/>
      <c r="AB117" s="53"/>
      <c r="AC117" s="53"/>
      <c r="AD117" s="53"/>
      <c r="AE117" s="53"/>
      <c r="AF117" s="53"/>
    </row>
    <row r="118" spans="1:32">
      <c r="A118" s="4"/>
      <c r="B118" s="51"/>
      <c r="C118" s="51"/>
      <c r="D118" s="5"/>
      <c r="E118" s="5"/>
      <c r="F118" s="5"/>
      <c r="G118" s="5"/>
      <c r="H118" s="5"/>
      <c r="I118" s="54"/>
      <c r="J118" s="54"/>
      <c r="K118" s="4"/>
      <c r="L118" s="7"/>
      <c r="M118" s="74"/>
      <c r="N118" s="74"/>
      <c r="O118" s="74"/>
      <c r="P118" s="57"/>
      <c r="Q118" s="57"/>
      <c r="R118" s="57"/>
      <c r="S118" s="56"/>
      <c r="T118" s="43"/>
      <c r="U118" s="43"/>
      <c r="V118" s="43"/>
      <c r="W118" s="43"/>
      <c r="X118" s="53"/>
      <c r="Y118" s="53"/>
      <c r="Z118" s="53"/>
      <c r="AA118" s="53"/>
      <c r="AB118" s="53"/>
      <c r="AC118" s="53"/>
      <c r="AD118" s="53"/>
      <c r="AE118" s="53"/>
      <c r="AF118" s="53"/>
    </row>
    <row r="119" spans="1:32">
      <c r="A119" s="4"/>
      <c r="B119" s="51"/>
      <c r="C119" s="51"/>
      <c r="D119" s="5"/>
      <c r="E119" s="5"/>
      <c r="F119" s="5"/>
      <c r="G119" s="5"/>
      <c r="H119" s="5"/>
      <c r="I119" s="54"/>
      <c r="J119" s="54"/>
      <c r="K119" s="4"/>
      <c r="L119" s="7"/>
      <c r="M119" s="74"/>
      <c r="N119" s="74"/>
      <c r="O119" s="74"/>
      <c r="P119" s="57"/>
      <c r="Q119" s="57"/>
      <c r="R119" s="57"/>
      <c r="S119" s="56"/>
      <c r="T119" s="43"/>
      <c r="U119" s="43"/>
      <c r="V119" s="43"/>
      <c r="W119" s="43"/>
      <c r="X119" s="53"/>
      <c r="Y119" s="53"/>
      <c r="Z119" s="53"/>
      <c r="AA119" s="53"/>
      <c r="AB119" s="53"/>
      <c r="AC119" s="53"/>
      <c r="AD119" s="53"/>
      <c r="AE119" s="53"/>
      <c r="AF119" s="53"/>
    </row>
    <row r="120" spans="1:32">
      <c r="A120" s="4"/>
      <c r="B120" s="51"/>
      <c r="C120" s="51"/>
      <c r="D120" s="5"/>
      <c r="E120" s="5"/>
      <c r="F120" s="5"/>
      <c r="G120" s="5"/>
      <c r="H120" s="5"/>
      <c r="I120" s="54"/>
      <c r="J120" s="54"/>
      <c r="K120" s="4"/>
      <c r="L120" s="7"/>
      <c r="M120" s="74"/>
      <c r="N120" s="74"/>
      <c r="O120" s="74"/>
      <c r="P120" s="57"/>
      <c r="Q120" s="57"/>
      <c r="R120" s="57"/>
      <c r="S120" s="56"/>
      <c r="T120" s="43"/>
      <c r="U120" s="43"/>
      <c r="V120" s="43"/>
      <c r="W120" s="43"/>
      <c r="X120" s="53"/>
      <c r="Y120" s="53"/>
      <c r="Z120" s="53"/>
      <c r="AA120" s="53"/>
      <c r="AB120" s="53"/>
      <c r="AC120" s="53"/>
      <c r="AD120" s="53"/>
      <c r="AE120" s="53"/>
      <c r="AF120" s="53"/>
    </row>
    <row r="121" spans="1:32">
      <c r="A121" s="4"/>
      <c r="B121" s="51"/>
      <c r="C121" s="51"/>
      <c r="D121" s="5"/>
      <c r="E121" s="5"/>
      <c r="F121" s="5"/>
      <c r="G121" s="5"/>
      <c r="H121" s="5"/>
      <c r="I121" s="54"/>
      <c r="J121" s="54"/>
      <c r="K121" s="4"/>
      <c r="L121" s="7"/>
      <c r="M121" s="74"/>
      <c r="N121" s="74"/>
      <c r="O121" s="74"/>
      <c r="P121" s="57"/>
      <c r="Q121" s="57"/>
      <c r="R121" s="57"/>
      <c r="S121" s="56"/>
      <c r="T121" s="43"/>
      <c r="U121" s="43"/>
      <c r="V121" s="43"/>
      <c r="W121" s="43"/>
      <c r="X121" s="53"/>
      <c r="Y121" s="53"/>
      <c r="Z121" s="53"/>
      <c r="AA121" s="53"/>
      <c r="AB121" s="53"/>
      <c r="AC121" s="53"/>
      <c r="AD121" s="53"/>
      <c r="AE121" s="53"/>
      <c r="AF121" s="53"/>
    </row>
    <row r="122" spans="1:32">
      <c r="A122" s="4"/>
      <c r="B122" s="51"/>
      <c r="C122" s="51"/>
      <c r="D122" s="5"/>
      <c r="E122" s="5"/>
      <c r="F122" s="5"/>
      <c r="G122" s="5"/>
      <c r="H122" s="5"/>
      <c r="I122" s="54"/>
      <c r="J122" s="54"/>
      <c r="K122" s="4"/>
      <c r="L122" s="7"/>
      <c r="M122" s="74"/>
      <c r="N122" s="74"/>
      <c r="O122" s="74"/>
      <c r="P122" s="57"/>
      <c r="Q122" s="57"/>
      <c r="R122" s="57"/>
      <c r="S122" s="56"/>
      <c r="T122" s="43"/>
      <c r="U122" s="43"/>
      <c r="V122" s="43"/>
      <c r="W122" s="43"/>
      <c r="X122" s="53"/>
      <c r="Y122" s="53"/>
      <c r="Z122" s="53"/>
      <c r="AA122" s="53"/>
      <c r="AB122" s="53"/>
      <c r="AC122" s="53"/>
      <c r="AD122" s="53"/>
      <c r="AE122" s="53"/>
      <c r="AF122" s="53"/>
    </row>
    <row r="123" spans="1:32">
      <c r="A123" s="4"/>
      <c r="B123" s="51"/>
      <c r="C123" s="51"/>
      <c r="D123" s="5"/>
      <c r="E123" s="5"/>
      <c r="F123" s="5"/>
      <c r="G123" s="5"/>
      <c r="H123" s="5"/>
      <c r="I123" s="54"/>
      <c r="J123" s="54"/>
      <c r="K123" s="4"/>
      <c r="L123" s="7"/>
      <c r="M123" s="74"/>
      <c r="N123" s="74"/>
      <c r="O123" s="74"/>
      <c r="P123" s="57"/>
      <c r="Q123" s="57"/>
      <c r="R123" s="57"/>
      <c r="S123" s="56"/>
      <c r="T123" s="43"/>
      <c r="U123" s="43"/>
      <c r="V123" s="43"/>
      <c r="W123" s="43"/>
      <c r="X123" s="53"/>
      <c r="Y123" s="53"/>
      <c r="Z123" s="53"/>
      <c r="AA123" s="53"/>
      <c r="AB123" s="53"/>
      <c r="AC123" s="53"/>
      <c r="AD123" s="53"/>
      <c r="AE123" s="53"/>
      <c r="AF123" s="53"/>
    </row>
    <row r="124" spans="1:32">
      <c r="A124" s="4"/>
      <c r="B124" s="51"/>
      <c r="C124" s="51"/>
      <c r="D124" s="5"/>
      <c r="E124" s="5"/>
      <c r="F124" s="5"/>
      <c r="G124" s="5"/>
      <c r="H124" s="5"/>
      <c r="I124" s="54"/>
      <c r="J124" s="54"/>
      <c r="K124" s="4"/>
      <c r="L124" s="7"/>
      <c r="M124" s="74"/>
      <c r="N124" s="74"/>
      <c r="O124" s="74"/>
      <c r="P124" s="57"/>
      <c r="Q124" s="57"/>
      <c r="R124" s="57"/>
      <c r="S124" s="56"/>
      <c r="T124" s="43"/>
      <c r="U124" s="43"/>
      <c r="V124" s="43"/>
      <c r="W124" s="43"/>
      <c r="X124" s="53"/>
      <c r="Y124" s="53"/>
      <c r="Z124" s="53"/>
      <c r="AA124" s="53"/>
      <c r="AB124" s="53"/>
      <c r="AC124" s="53"/>
      <c r="AD124" s="53"/>
      <c r="AE124" s="53"/>
      <c r="AF124" s="53"/>
    </row>
    <row r="125" spans="1:32">
      <c r="A125" s="4"/>
      <c r="B125" s="51"/>
      <c r="C125" s="51"/>
      <c r="D125" s="5"/>
      <c r="E125" s="5"/>
      <c r="F125" s="5"/>
      <c r="G125" s="5"/>
      <c r="H125" s="5"/>
      <c r="I125" s="54"/>
      <c r="J125" s="54"/>
      <c r="K125" s="4"/>
      <c r="L125" s="7"/>
      <c r="M125" s="74"/>
      <c r="N125" s="74"/>
      <c r="O125" s="74"/>
      <c r="P125" s="57"/>
      <c r="Q125" s="57"/>
      <c r="R125" s="57"/>
      <c r="S125" s="56"/>
      <c r="T125" s="43"/>
      <c r="U125" s="43"/>
      <c r="V125" s="43"/>
      <c r="W125" s="43"/>
      <c r="X125" s="53"/>
      <c r="Y125" s="53"/>
      <c r="Z125" s="53"/>
      <c r="AA125" s="53"/>
      <c r="AB125" s="53"/>
      <c r="AC125" s="53"/>
      <c r="AD125" s="53"/>
      <c r="AE125" s="53"/>
      <c r="AF125" s="53"/>
    </row>
    <row r="126" spans="1:32">
      <c r="A126" s="4"/>
      <c r="B126" s="51"/>
      <c r="C126" s="51"/>
      <c r="D126" s="5"/>
      <c r="E126" s="5"/>
      <c r="F126" s="5"/>
      <c r="G126" s="5"/>
      <c r="H126" s="5"/>
      <c r="I126" s="54"/>
      <c r="J126" s="54"/>
      <c r="K126" s="4"/>
      <c r="L126" s="7"/>
      <c r="M126" s="74"/>
      <c r="N126" s="74"/>
      <c r="O126" s="74"/>
      <c r="P126" s="57"/>
      <c r="Q126" s="57"/>
      <c r="R126" s="57"/>
      <c r="S126" s="56"/>
      <c r="T126" s="43"/>
      <c r="U126" s="43"/>
      <c r="V126" s="43"/>
      <c r="W126" s="43"/>
      <c r="X126" s="53"/>
      <c r="Y126" s="53"/>
      <c r="Z126" s="53"/>
      <c r="AA126" s="53"/>
      <c r="AB126" s="53"/>
      <c r="AC126" s="53"/>
      <c r="AD126" s="53"/>
      <c r="AE126" s="53"/>
      <c r="AF126" s="53"/>
    </row>
    <row r="127" spans="1:32">
      <c r="A127" s="4"/>
      <c r="B127" s="51"/>
      <c r="C127" s="51"/>
      <c r="D127" s="5"/>
      <c r="E127" s="5"/>
      <c r="F127" s="5"/>
      <c r="G127" s="5"/>
      <c r="H127" s="5"/>
      <c r="I127" s="54"/>
      <c r="J127" s="54"/>
      <c r="K127" s="4"/>
      <c r="L127" s="7"/>
      <c r="M127" s="74"/>
      <c r="N127" s="74"/>
      <c r="O127" s="74"/>
      <c r="P127" s="57"/>
      <c r="Q127" s="57"/>
      <c r="R127" s="57"/>
      <c r="S127" s="56"/>
      <c r="T127" s="43"/>
      <c r="U127" s="43"/>
      <c r="V127" s="43"/>
      <c r="W127" s="43"/>
      <c r="X127" s="53"/>
      <c r="Y127" s="53"/>
      <c r="Z127" s="53"/>
      <c r="AA127" s="53"/>
      <c r="AB127" s="53"/>
      <c r="AC127" s="53"/>
      <c r="AD127" s="53"/>
      <c r="AE127" s="53"/>
      <c r="AF127" s="53"/>
    </row>
    <row r="128" spans="1:32">
      <c r="A128" s="4"/>
      <c r="B128" s="51"/>
      <c r="C128" s="51"/>
      <c r="D128" s="5"/>
      <c r="E128" s="5"/>
      <c r="F128" s="5"/>
      <c r="G128" s="5"/>
      <c r="H128" s="5"/>
      <c r="I128" s="54"/>
      <c r="J128" s="54"/>
      <c r="K128" s="4"/>
      <c r="L128" s="7"/>
      <c r="M128" s="74"/>
      <c r="N128" s="74"/>
      <c r="O128" s="74"/>
      <c r="P128" s="57"/>
      <c r="Q128" s="57"/>
      <c r="R128" s="57"/>
      <c r="S128" s="56"/>
      <c r="T128" s="43"/>
      <c r="U128" s="43"/>
      <c r="V128" s="43"/>
      <c r="W128" s="43"/>
      <c r="X128" s="53"/>
      <c r="Y128" s="53"/>
      <c r="Z128" s="53"/>
      <c r="AA128" s="53"/>
      <c r="AB128" s="53"/>
      <c r="AC128" s="53"/>
      <c r="AD128" s="53"/>
      <c r="AE128" s="53"/>
      <c r="AF128" s="53"/>
    </row>
    <row r="129" spans="1:32">
      <c r="A129" s="4"/>
      <c r="B129" s="51"/>
      <c r="C129" s="51"/>
      <c r="D129" s="5"/>
      <c r="E129" s="5"/>
      <c r="F129" s="5"/>
      <c r="G129" s="5"/>
      <c r="H129" s="5"/>
      <c r="I129" s="54"/>
      <c r="J129" s="54"/>
      <c r="K129" s="4"/>
      <c r="L129" s="7"/>
      <c r="M129" s="74"/>
      <c r="N129" s="74"/>
      <c r="O129" s="74"/>
      <c r="P129" s="57"/>
      <c r="Q129" s="57"/>
      <c r="R129" s="57"/>
      <c r="S129" s="56"/>
      <c r="T129" s="43"/>
      <c r="U129" s="43"/>
      <c r="V129" s="43"/>
      <c r="W129" s="43"/>
      <c r="X129" s="53"/>
      <c r="Y129" s="53"/>
      <c r="Z129" s="53"/>
      <c r="AA129" s="53"/>
      <c r="AB129" s="53"/>
      <c r="AC129" s="53"/>
      <c r="AD129" s="53"/>
      <c r="AE129" s="53"/>
      <c r="AF129" s="53"/>
    </row>
    <row r="130" spans="1:32">
      <c r="A130" s="4"/>
      <c r="B130" s="51"/>
      <c r="C130" s="51"/>
      <c r="D130" s="5"/>
      <c r="E130" s="5"/>
      <c r="F130" s="5"/>
      <c r="G130" s="5"/>
      <c r="H130" s="5"/>
      <c r="I130" s="54"/>
      <c r="J130" s="54"/>
      <c r="K130" s="4"/>
      <c r="L130" s="7"/>
      <c r="M130" s="74"/>
      <c r="N130" s="74"/>
      <c r="O130" s="74"/>
      <c r="P130" s="57"/>
      <c r="Q130" s="57"/>
      <c r="R130" s="57"/>
      <c r="S130" s="56"/>
      <c r="T130" s="43"/>
      <c r="U130" s="43"/>
      <c r="V130" s="43"/>
      <c r="W130" s="43"/>
      <c r="X130" s="53"/>
      <c r="Y130" s="53"/>
      <c r="Z130" s="53"/>
      <c r="AA130" s="53"/>
      <c r="AB130" s="53"/>
      <c r="AC130" s="53"/>
      <c r="AD130" s="53"/>
      <c r="AE130" s="53"/>
      <c r="AF130" s="53"/>
    </row>
    <row r="131" spans="1:32">
      <c r="A131" s="4"/>
      <c r="B131" s="51"/>
      <c r="C131" s="51"/>
      <c r="D131" s="5"/>
      <c r="E131" s="5"/>
      <c r="F131" s="5"/>
      <c r="G131" s="5"/>
      <c r="H131" s="5"/>
      <c r="I131" s="54"/>
      <c r="J131" s="54"/>
      <c r="K131" s="4"/>
      <c r="L131" s="7"/>
      <c r="M131" s="74"/>
      <c r="N131" s="74"/>
      <c r="O131" s="74"/>
      <c r="P131" s="57"/>
      <c r="Q131" s="57"/>
      <c r="R131" s="57"/>
      <c r="S131" s="56"/>
      <c r="T131" s="43"/>
      <c r="U131" s="43"/>
      <c r="V131" s="43"/>
      <c r="W131" s="43"/>
      <c r="X131" s="53"/>
      <c r="Y131" s="53"/>
      <c r="Z131" s="53"/>
      <c r="AA131" s="53"/>
      <c r="AB131" s="53"/>
      <c r="AC131" s="53"/>
      <c r="AD131" s="53"/>
      <c r="AE131" s="53"/>
      <c r="AF131" s="53"/>
    </row>
    <row r="132" spans="1:32">
      <c r="A132" s="4"/>
      <c r="B132" s="51"/>
      <c r="C132" s="51"/>
      <c r="D132" s="5"/>
      <c r="E132" s="5"/>
      <c r="F132" s="5"/>
      <c r="G132" s="5"/>
      <c r="H132" s="5"/>
      <c r="I132" s="54"/>
      <c r="J132" s="54"/>
      <c r="K132" s="4"/>
      <c r="L132" s="7"/>
      <c r="M132" s="74"/>
      <c r="N132" s="74"/>
      <c r="O132" s="74"/>
      <c r="P132" s="57"/>
      <c r="Q132" s="57"/>
      <c r="R132" s="57"/>
      <c r="S132" s="56"/>
      <c r="T132" s="43"/>
      <c r="U132" s="43"/>
      <c r="V132" s="43"/>
      <c r="W132" s="43"/>
      <c r="X132" s="53"/>
      <c r="Y132" s="53"/>
      <c r="Z132" s="53"/>
      <c r="AA132" s="53"/>
      <c r="AB132" s="53"/>
      <c r="AC132" s="53"/>
      <c r="AD132" s="53"/>
      <c r="AE132" s="53"/>
      <c r="AF132" s="53"/>
    </row>
    <row r="133" spans="1:32">
      <c r="A133" s="4"/>
      <c r="B133" s="51"/>
      <c r="C133" s="51"/>
      <c r="D133" s="5"/>
      <c r="E133" s="5"/>
      <c r="F133" s="5"/>
      <c r="G133" s="5"/>
      <c r="H133" s="5"/>
      <c r="I133" s="54"/>
      <c r="J133" s="54"/>
      <c r="K133" s="4"/>
      <c r="L133" s="7"/>
      <c r="M133" s="74"/>
      <c r="N133" s="74"/>
      <c r="O133" s="74"/>
      <c r="P133" s="57"/>
      <c r="Q133" s="57"/>
      <c r="R133" s="57"/>
      <c r="S133" s="56"/>
      <c r="T133" s="43"/>
      <c r="U133" s="43"/>
      <c r="V133" s="43"/>
      <c r="W133" s="43"/>
      <c r="X133" s="53"/>
      <c r="Y133" s="53"/>
      <c r="Z133" s="53"/>
      <c r="AA133" s="53"/>
      <c r="AB133" s="53"/>
      <c r="AC133" s="53"/>
      <c r="AD133" s="53"/>
      <c r="AE133" s="53"/>
      <c r="AF133" s="53"/>
    </row>
    <row r="134" spans="1:32">
      <c r="A134" s="4"/>
      <c r="B134" s="51"/>
      <c r="C134" s="51"/>
      <c r="D134" s="5"/>
      <c r="E134" s="5"/>
      <c r="F134" s="5"/>
      <c r="G134" s="5"/>
      <c r="H134" s="5"/>
      <c r="I134" s="54"/>
      <c r="J134" s="54"/>
      <c r="K134" s="4"/>
      <c r="L134" s="7"/>
      <c r="M134" s="74"/>
      <c r="N134" s="74"/>
      <c r="O134" s="74"/>
      <c r="P134" s="57"/>
      <c r="Q134" s="57"/>
      <c r="R134" s="57"/>
      <c r="S134" s="56"/>
      <c r="T134" s="43"/>
      <c r="U134" s="43"/>
      <c r="V134" s="43"/>
      <c r="W134" s="43"/>
      <c r="X134" s="53"/>
      <c r="Y134" s="53"/>
      <c r="Z134" s="53"/>
      <c r="AA134" s="53"/>
      <c r="AB134" s="53"/>
      <c r="AC134" s="53"/>
      <c r="AD134" s="53"/>
      <c r="AE134" s="53"/>
      <c r="AF134" s="53"/>
    </row>
    <row r="135" spans="1:32">
      <c r="A135" s="4"/>
      <c r="B135" s="51"/>
      <c r="C135" s="51"/>
      <c r="D135" s="5"/>
      <c r="E135" s="5"/>
      <c r="F135" s="5"/>
      <c r="G135" s="5"/>
      <c r="H135" s="5"/>
      <c r="I135" s="54"/>
      <c r="J135" s="54"/>
      <c r="K135" s="4"/>
      <c r="L135" s="7"/>
      <c r="M135" s="74"/>
      <c r="N135" s="74"/>
      <c r="O135" s="74"/>
      <c r="P135" s="57"/>
      <c r="Q135" s="57"/>
      <c r="R135" s="57"/>
      <c r="S135" s="56"/>
      <c r="T135" s="43"/>
      <c r="U135" s="43"/>
      <c r="V135" s="43"/>
      <c r="W135" s="43"/>
      <c r="X135" s="53"/>
      <c r="Y135" s="53"/>
      <c r="Z135" s="53"/>
      <c r="AA135" s="53"/>
      <c r="AB135" s="53"/>
      <c r="AC135" s="53"/>
      <c r="AD135" s="53"/>
      <c r="AE135" s="53"/>
      <c r="AF135" s="53"/>
    </row>
    <row r="136" spans="1:32">
      <c r="A136" s="4"/>
      <c r="B136" s="51"/>
      <c r="C136" s="51"/>
      <c r="D136" s="5"/>
      <c r="E136" s="5"/>
      <c r="F136" s="5"/>
      <c r="G136" s="5"/>
      <c r="H136" s="5"/>
      <c r="I136" s="54"/>
      <c r="J136" s="54"/>
      <c r="K136" s="4"/>
      <c r="L136" s="7"/>
      <c r="M136" s="74"/>
      <c r="N136" s="74"/>
      <c r="O136" s="74"/>
      <c r="P136" s="57"/>
      <c r="Q136" s="57"/>
      <c r="R136" s="57"/>
      <c r="S136" s="56"/>
      <c r="T136" s="43"/>
      <c r="U136" s="43"/>
      <c r="V136" s="43"/>
      <c r="W136" s="43"/>
      <c r="X136" s="53"/>
      <c r="Y136" s="53"/>
      <c r="Z136" s="53"/>
      <c r="AA136" s="53"/>
      <c r="AB136" s="53"/>
      <c r="AC136" s="53"/>
      <c r="AD136" s="53"/>
      <c r="AE136" s="53"/>
      <c r="AF136" s="53"/>
    </row>
    <row r="137" spans="1:32">
      <c r="A137" s="4"/>
      <c r="B137" s="51"/>
      <c r="C137" s="51"/>
      <c r="D137" s="5"/>
      <c r="E137" s="5"/>
      <c r="F137" s="5"/>
      <c r="G137" s="5"/>
      <c r="H137" s="5"/>
      <c r="I137" s="54"/>
      <c r="J137" s="54"/>
      <c r="K137" s="4"/>
      <c r="L137" s="7"/>
      <c r="M137" s="74"/>
      <c r="N137" s="74"/>
      <c r="O137" s="74"/>
      <c r="P137" s="57"/>
      <c r="Q137" s="57"/>
      <c r="R137" s="57"/>
      <c r="S137" s="56"/>
      <c r="T137" s="43"/>
      <c r="U137" s="43"/>
      <c r="V137" s="43"/>
      <c r="W137" s="43"/>
      <c r="X137" s="53"/>
      <c r="Y137" s="53"/>
      <c r="Z137" s="53"/>
      <c r="AA137" s="53"/>
      <c r="AB137" s="53"/>
      <c r="AC137" s="53"/>
      <c r="AD137" s="53"/>
      <c r="AE137" s="53"/>
      <c r="AF137" s="53"/>
    </row>
    <row r="138" spans="1:32">
      <c r="A138" s="4"/>
      <c r="B138" s="51"/>
      <c r="C138" s="51"/>
      <c r="D138" s="5"/>
      <c r="E138" s="5"/>
      <c r="F138" s="5"/>
      <c r="G138" s="5"/>
      <c r="H138" s="5"/>
      <c r="I138" s="54"/>
      <c r="J138" s="54"/>
      <c r="K138" s="4"/>
      <c r="L138" s="7"/>
      <c r="M138" s="74"/>
      <c r="N138" s="74"/>
      <c r="O138" s="74"/>
      <c r="P138" s="57"/>
      <c r="Q138" s="57"/>
      <c r="R138" s="57"/>
      <c r="S138" s="56"/>
      <c r="T138" s="43"/>
      <c r="U138" s="43"/>
      <c r="V138" s="43"/>
      <c r="W138" s="43"/>
      <c r="X138" s="53"/>
      <c r="Y138" s="53"/>
      <c r="Z138" s="53"/>
      <c r="AA138" s="53"/>
      <c r="AB138" s="53"/>
      <c r="AC138" s="53"/>
      <c r="AD138" s="53"/>
      <c r="AE138" s="53"/>
      <c r="AF138" s="53"/>
    </row>
    <row r="139" spans="1:32">
      <c r="A139" s="4"/>
      <c r="B139" s="51"/>
      <c r="C139" s="51"/>
      <c r="D139" s="5"/>
      <c r="E139" s="5"/>
      <c r="F139" s="5"/>
      <c r="G139" s="5"/>
      <c r="H139" s="5"/>
      <c r="I139" s="54"/>
      <c r="J139" s="54"/>
      <c r="K139" s="4"/>
      <c r="L139" s="7"/>
      <c r="M139" s="74"/>
      <c r="N139" s="74"/>
      <c r="O139" s="74"/>
      <c r="P139" s="57"/>
      <c r="Q139" s="57"/>
      <c r="R139" s="57"/>
      <c r="S139" s="56"/>
      <c r="T139" s="43"/>
      <c r="U139" s="43"/>
      <c r="V139" s="43"/>
      <c r="W139" s="43"/>
      <c r="X139" s="53"/>
      <c r="Y139" s="53"/>
      <c r="Z139" s="53"/>
      <c r="AA139" s="53"/>
      <c r="AB139" s="53"/>
      <c r="AC139" s="53"/>
      <c r="AD139" s="53"/>
      <c r="AE139" s="53"/>
      <c r="AF139" s="53"/>
    </row>
    <row r="140" spans="1:32">
      <c r="A140" s="4"/>
      <c r="B140" s="51"/>
      <c r="C140" s="51"/>
      <c r="D140" s="5"/>
      <c r="E140" s="5"/>
      <c r="F140" s="5"/>
      <c r="G140" s="5"/>
      <c r="H140" s="5"/>
      <c r="I140" s="54"/>
      <c r="J140" s="54"/>
      <c r="K140" s="4"/>
      <c r="L140" s="7"/>
      <c r="M140" s="74"/>
      <c r="N140" s="74"/>
      <c r="O140" s="74"/>
      <c r="P140" s="57"/>
      <c r="Q140" s="57"/>
      <c r="R140" s="57"/>
      <c r="S140" s="56"/>
      <c r="T140" s="43"/>
      <c r="U140" s="43"/>
      <c r="V140" s="43"/>
      <c r="W140" s="43"/>
      <c r="X140" s="53"/>
      <c r="Y140" s="53"/>
      <c r="Z140" s="53"/>
      <c r="AA140" s="53"/>
      <c r="AB140" s="53"/>
      <c r="AC140" s="53"/>
      <c r="AD140" s="53"/>
      <c r="AE140" s="53"/>
      <c r="AF140" s="53"/>
    </row>
    <row r="141" spans="1:32">
      <c r="A141" s="4"/>
      <c r="B141" s="51"/>
      <c r="C141" s="51"/>
      <c r="D141" s="5"/>
      <c r="E141" s="5"/>
      <c r="F141" s="5"/>
      <c r="G141" s="5"/>
      <c r="H141" s="5"/>
      <c r="I141" s="54"/>
      <c r="J141" s="54"/>
      <c r="K141" s="4"/>
      <c r="L141" s="7"/>
      <c r="M141" s="74"/>
      <c r="N141" s="74"/>
      <c r="O141" s="74"/>
      <c r="P141" s="57"/>
      <c r="Q141" s="57"/>
      <c r="R141" s="57"/>
      <c r="S141" s="56"/>
      <c r="T141" s="43"/>
      <c r="U141" s="43"/>
      <c r="V141" s="43"/>
      <c r="W141" s="43"/>
      <c r="X141" s="53"/>
      <c r="Y141" s="53"/>
      <c r="Z141" s="53"/>
      <c r="AA141" s="53"/>
      <c r="AB141" s="53"/>
      <c r="AC141" s="53"/>
      <c r="AD141" s="53"/>
      <c r="AE141" s="53"/>
      <c r="AF141" s="53"/>
    </row>
    <row r="142" spans="1:32">
      <c r="A142" s="4"/>
      <c r="B142" s="51"/>
      <c r="C142" s="51"/>
      <c r="D142" s="5"/>
      <c r="E142" s="5"/>
      <c r="F142" s="5"/>
      <c r="G142" s="5"/>
      <c r="H142" s="5"/>
      <c r="I142" s="54"/>
      <c r="J142" s="54"/>
      <c r="K142" s="4"/>
      <c r="L142" s="7"/>
      <c r="M142" s="74"/>
      <c r="N142" s="74"/>
      <c r="O142" s="74"/>
      <c r="P142" s="57"/>
      <c r="Q142" s="57"/>
      <c r="R142" s="57"/>
      <c r="S142" s="56"/>
      <c r="T142" s="43"/>
      <c r="U142" s="43"/>
      <c r="V142" s="43"/>
      <c r="W142" s="43"/>
      <c r="X142" s="53"/>
      <c r="Y142" s="53"/>
      <c r="Z142" s="53"/>
      <c r="AA142" s="53"/>
      <c r="AB142" s="53"/>
      <c r="AC142" s="53"/>
      <c r="AD142" s="53"/>
      <c r="AE142" s="53"/>
      <c r="AF142" s="53"/>
    </row>
    <row r="143" spans="1:32">
      <c r="A143" s="4"/>
      <c r="B143" s="51"/>
      <c r="C143" s="51"/>
      <c r="D143" s="5"/>
      <c r="E143" s="5"/>
      <c r="F143" s="5"/>
      <c r="G143" s="5"/>
      <c r="H143" s="5"/>
      <c r="I143" s="54"/>
      <c r="J143" s="54"/>
      <c r="K143" s="4"/>
      <c r="L143" s="7"/>
      <c r="M143" s="74"/>
      <c r="N143" s="74"/>
      <c r="O143" s="74"/>
      <c r="P143" s="57"/>
      <c r="Q143" s="57"/>
      <c r="R143" s="57"/>
      <c r="S143" s="56"/>
      <c r="T143" s="43"/>
      <c r="U143" s="43"/>
      <c r="V143" s="43"/>
      <c r="W143" s="43"/>
      <c r="X143" s="53"/>
      <c r="Y143" s="53"/>
      <c r="Z143" s="53"/>
      <c r="AA143" s="53"/>
      <c r="AB143" s="53"/>
      <c r="AC143" s="53"/>
      <c r="AD143" s="53"/>
      <c r="AE143" s="53"/>
      <c r="AF143" s="53"/>
    </row>
    <row r="144" spans="1:32">
      <c r="A144" s="4"/>
      <c r="B144" s="51"/>
      <c r="C144" s="51"/>
      <c r="D144" s="5"/>
      <c r="E144" s="5"/>
      <c r="F144" s="5"/>
      <c r="G144" s="5"/>
      <c r="H144" s="5"/>
      <c r="I144" s="54"/>
      <c r="J144" s="54"/>
      <c r="K144" s="4"/>
      <c r="L144" s="7"/>
      <c r="M144" s="74"/>
      <c r="N144" s="74"/>
      <c r="O144" s="74"/>
      <c r="P144" s="57"/>
      <c r="Q144" s="57"/>
      <c r="R144" s="57"/>
      <c r="S144" s="56"/>
      <c r="T144" s="43"/>
      <c r="U144" s="43"/>
      <c r="V144" s="43"/>
      <c r="W144" s="43"/>
      <c r="X144" s="53"/>
      <c r="Y144" s="53"/>
      <c r="Z144" s="53"/>
      <c r="AA144" s="53"/>
      <c r="AB144" s="53"/>
      <c r="AC144" s="53"/>
      <c r="AD144" s="53"/>
      <c r="AE144" s="53"/>
      <c r="AF144" s="53"/>
    </row>
    <row r="145" spans="1:32">
      <c r="A145" s="4"/>
      <c r="B145" s="51"/>
      <c r="C145" s="51"/>
      <c r="D145" s="5"/>
      <c r="E145" s="5"/>
      <c r="F145" s="5"/>
      <c r="G145" s="5"/>
      <c r="H145" s="5"/>
      <c r="I145" s="54"/>
      <c r="J145" s="54"/>
      <c r="K145" s="4"/>
      <c r="L145" s="7"/>
      <c r="M145" s="74"/>
      <c r="N145" s="74"/>
      <c r="O145" s="74"/>
      <c r="P145" s="57"/>
      <c r="Q145" s="57"/>
      <c r="R145" s="57"/>
      <c r="S145" s="56"/>
      <c r="T145" s="43"/>
      <c r="U145" s="43"/>
      <c r="V145" s="43"/>
      <c r="W145" s="43"/>
      <c r="X145" s="53"/>
      <c r="Y145" s="53"/>
      <c r="Z145" s="53"/>
      <c r="AA145" s="53"/>
      <c r="AB145" s="53"/>
      <c r="AC145" s="53"/>
      <c r="AD145" s="53"/>
      <c r="AE145" s="53"/>
      <c r="AF145" s="53"/>
    </row>
    <row r="146" spans="1:32">
      <c r="A146" s="4"/>
      <c r="B146" s="51"/>
      <c r="C146" s="51"/>
      <c r="D146" s="5"/>
      <c r="E146" s="5"/>
      <c r="F146" s="5"/>
      <c r="G146" s="5"/>
      <c r="H146" s="5"/>
      <c r="I146" s="54"/>
      <c r="J146" s="54"/>
      <c r="K146" s="4"/>
      <c r="L146" s="7"/>
      <c r="M146" s="74"/>
      <c r="N146" s="74"/>
      <c r="O146" s="74"/>
      <c r="P146" s="57"/>
      <c r="Q146" s="57"/>
      <c r="R146" s="57"/>
      <c r="S146" s="56"/>
      <c r="T146" s="43"/>
      <c r="U146" s="43"/>
      <c r="V146" s="43"/>
      <c r="W146" s="43"/>
      <c r="X146" s="53"/>
      <c r="Y146" s="53"/>
      <c r="Z146" s="53"/>
      <c r="AA146" s="53"/>
      <c r="AB146" s="53"/>
      <c r="AC146" s="53"/>
      <c r="AD146" s="53"/>
      <c r="AE146" s="53"/>
      <c r="AF146" s="53"/>
    </row>
    <row r="147" spans="1:32">
      <c r="A147" s="4"/>
      <c r="B147" s="51"/>
      <c r="C147" s="51"/>
      <c r="D147" s="5"/>
      <c r="E147" s="5"/>
      <c r="F147" s="5"/>
      <c r="G147" s="5"/>
      <c r="H147" s="5"/>
      <c r="I147" s="54"/>
      <c r="J147" s="54"/>
      <c r="K147" s="4"/>
      <c r="L147" s="7"/>
      <c r="M147" s="74"/>
      <c r="N147" s="74"/>
      <c r="O147" s="74"/>
      <c r="P147" s="57"/>
      <c r="Q147" s="57"/>
      <c r="R147" s="57"/>
      <c r="S147" s="56"/>
      <c r="T147" s="43"/>
      <c r="U147" s="43"/>
      <c r="V147" s="43"/>
      <c r="W147" s="43"/>
      <c r="X147" s="53"/>
      <c r="Y147" s="53"/>
      <c r="Z147" s="53"/>
      <c r="AA147" s="53"/>
      <c r="AB147" s="53"/>
      <c r="AC147" s="53"/>
      <c r="AD147" s="53"/>
      <c r="AE147" s="53"/>
      <c r="AF147" s="53"/>
    </row>
    <row r="148" spans="1:32">
      <c r="A148" s="4"/>
      <c r="B148" s="51"/>
      <c r="C148" s="51"/>
      <c r="D148" s="5"/>
      <c r="E148" s="5"/>
      <c r="F148" s="5"/>
      <c r="G148" s="5"/>
      <c r="H148" s="5"/>
      <c r="I148" s="54"/>
      <c r="J148" s="54"/>
      <c r="K148" s="4"/>
      <c r="L148" s="7"/>
      <c r="M148" s="74"/>
      <c r="N148" s="74"/>
      <c r="O148" s="74"/>
      <c r="P148" s="57"/>
      <c r="Q148" s="57"/>
      <c r="R148" s="57"/>
      <c r="S148" s="56"/>
      <c r="T148" s="43"/>
      <c r="U148" s="43"/>
      <c r="V148" s="43"/>
      <c r="W148" s="43"/>
      <c r="X148" s="53"/>
      <c r="Y148" s="53"/>
      <c r="Z148" s="53"/>
      <c r="AA148" s="53"/>
      <c r="AB148" s="53"/>
      <c r="AC148" s="53"/>
      <c r="AD148" s="53"/>
      <c r="AE148" s="53"/>
      <c r="AF148" s="53"/>
    </row>
    <row r="149" spans="1:32">
      <c r="A149" s="4"/>
      <c r="B149" s="51"/>
      <c r="C149" s="51"/>
      <c r="D149" s="5"/>
      <c r="E149" s="5"/>
      <c r="F149" s="5"/>
      <c r="G149" s="5"/>
      <c r="H149" s="5"/>
      <c r="I149" s="54"/>
      <c r="J149" s="54"/>
      <c r="K149" s="4"/>
      <c r="L149" s="7"/>
      <c r="M149" s="74"/>
      <c r="N149" s="74"/>
      <c r="O149" s="74"/>
      <c r="P149" s="57"/>
      <c r="Q149" s="57"/>
      <c r="R149" s="57"/>
      <c r="S149" s="56"/>
      <c r="T149" s="43"/>
      <c r="U149" s="43"/>
      <c r="V149" s="43"/>
      <c r="W149" s="43"/>
      <c r="X149" s="53"/>
      <c r="Y149" s="53"/>
      <c r="Z149" s="53"/>
      <c r="AA149" s="53"/>
      <c r="AB149" s="53"/>
      <c r="AC149" s="53"/>
      <c r="AD149" s="53"/>
      <c r="AE149" s="53"/>
      <c r="AF149" s="53"/>
    </row>
    <row r="150" spans="1:32">
      <c r="A150" s="4"/>
      <c r="B150" s="51"/>
      <c r="C150" s="51"/>
      <c r="D150" s="5"/>
      <c r="E150" s="5"/>
      <c r="F150" s="5"/>
      <c r="G150" s="5"/>
      <c r="H150" s="5"/>
      <c r="I150" s="54"/>
      <c r="J150" s="54"/>
      <c r="K150" s="4"/>
      <c r="L150" s="7"/>
      <c r="M150" s="74"/>
      <c r="N150" s="74"/>
      <c r="O150" s="74"/>
      <c r="P150" s="57"/>
      <c r="Q150" s="57"/>
      <c r="R150" s="57"/>
      <c r="S150" s="56"/>
      <c r="T150" s="43"/>
      <c r="U150" s="43"/>
      <c r="V150" s="43"/>
      <c r="W150" s="43"/>
      <c r="X150" s="53"/>
      <c r="Y150" s="53"/>
      <c r="Z150" s="53"/>
      <c r="AA150" s="53"/>
      <c r="AB150" s="53"/>
      <c r="AC150" s="53"/>
      <c r="AD150" s="53"/>
      <c r="AE150" s="53"/>
      <c r="AF150" s="53"/>
    </row>
    <row r="151" spans="1:32">
      <c r="A151" s="4"/>
      <c r="B151" s="51"/>
      <c r="C151" s="51"/>
      <c r="D151" s="5"/>
      <c r="E151" s="5"/>
      <c r="F151" s="5"/>
      <c r="G151" s="5"/>
      <c r="H151" s="5"/>
      <c r="I151" s="54"/>
      <c r="J151" s="54"/>
      <c r="K151" s="4"/>
      <c r="L151" s="7"/>
      <c r="M151" s="74"/>
      <c r="N151" s="74"/>
      <c r="O151" s="74"/>
      <c r="P151" s="57"/>
      <c r="Q151" s="57"/>
      <c r="R151" s="57"/>
      <c r="S151" s="56"/>
      <c r="T151" s="43"/>
      <c r="U151" s="43"/>
      <c r="V151" s="43"/>
      <c r="W151" s="43"/>
      <c r="X151" s="53"/>
      <c r="Y151" s="53"/>
      <c r="Z151" s="53"/>
      <c r="AA151" s="53"/>
      <c r="AB151" s="53"/>
      <c r="AC151" s="53"/>
      <c r="AD151" s="53"/>
      <c r="AE151" s="53"/>
      <c r="AF151" s="53"/>
    </row>
    <row r="152" spans="1:32">
      <c r="A152" s="4"/>
      <c r="B152" s="51"/>
      <c r="C152" s="51"/>
      <c r="D152" s="5"/>
      <c r="E152" s="5"/>
      <c r="F152" s="5"/>
      <c r="G152" s="5"/>
      <c r="H152" s="5"/>
      <c r="I152" s="54"/>
      <c r="J152" s="54"/>
      <c r="K152" s="4"/>
      <c r="L152" s="7"/>
      <c r="M152" s="74"/>
      <c r="N152" s="74"/>
      <c r="O152" s="74"/>
      <c r="P152" s="57"/>
      <c r="Q152" s="57"/>
      <c r="R152" s="57"/>
      <c r="S152" s="56"/>
      <c r="T152" s="43"/>
      <c r="U152" s="43"/>
      <c r="V152" s="43"/>
      <c r="W152" s="43"/>
      <c r="X152" s="53"/>
      <c r="Y152" s="53"/>
      <c r="Z152" s="53"/>
      <c r="AA152" s="53"/>
      <c r="AB152" s="53"/>
      <c r="AC152" s="53"/>
      <c r="AD152" s="53"/>
      <c r="AE152" s="53"/>
      <c r="AF152" s="53"/>
    </row>
    <row r="153" spans="1:32">
      <c r="A153" s="4"/>
      <c r="B153" s="51"/>
      <c r="C153" s="51"/>
      <c r="D153" s="5"/>
      <c r="E153" s="5"/>
      <c r="F153" s="5"/>
      <c r="G153" s="5"/>
      <c r="H153" s="5"/>
      <c r="I153" s="54"/>
      <c r="J153" s="54"/>
      <c r="K153" s="4"/>
      <c r="L153" s="7"/>
      <c r="M153" s="74"/>
      <c r="N153" s="74"/>
      <c r="O153" s="74"/>
      <c r="P153" s="57"/>
      <c r="Q153" s="57"/>
      <c r="R153" s="57"/>
      <c r="S153" s="56"/>
      <c r="T153" s="43"/>
      <c r="U153" s="43"/>
      <c r="V153" s="43"/>
      <c r="W153" s="43"/>
      <c r="X153" s="53"/>
      <c r="Y153" s="53"/>
      <c r="Z153" s="53"/>
      <c r="AA153" s="53"/>
      <c r="AB153" s="53"/>
      <c r="AC153" s="53"/>
      <c r="AD153" s="53"/>
      <c r="AE153" s="53"/>
      <c r="AF153" s="53"/>
    </row>
    <row r="154" spans="1:32">
      <c r="A154" s="4"/>
      <c r="B154" s="51"/>
      <c r="C154" s="51"/>
      <c r="D154" s="5"/>
      <c r="E154" s="5"/>
      <c r="F154" s="5"/>
      <c r="G154" s="5"/>
      <c r="H154" s="5"/>
      <c r="I154" s="54"/>
      <c r="J154" s="54"/>
      <c r="K154" s="4"/>
      <c r="L154" s="7"/>
      <c r="M154" s="74"/>
      <c r="N154" s="74"/>
      <c r="O154" s="74"/>
      <c r="P154" s="57"/>
      <c r="Q154" s="57"/>
      <c r="R154" s="57"/>
      <c r="S154" s="56"/>
      <c r="T154" s="43"/>
      <c r="U154" s="43"/>
      <c r="V154" s="43"/>
      <c r="W154" s="43"/>
      <c r="X154" s="53"/>
      <c r="Y154" s="53"/>
      <c r="Z154" s="53"/>
      <c r="AA154" s="53"/>
      <c r="AB154" s="53"/>
      <c r="AC154" s="53"/>
      <c r="AD154" s="53"/>
      <c r="AE154" s="53"/>
      <c r="AF154" s="53"/>
    </row>
    <row r="155" spans="1:32">
      <c r="A155" s="4"/>
      <c r="B155" s="51"/>
      <c r="C155" s="51"/>
      <c r="D155" s="5"/>
      <c r="E155" s="5"/>
      <c r="F155" s="5"/>
      <c r="G155" s="5"/>
      <c r="H155" s="5"/>
      <c r="I155" s="54"/>
      <c r="J155" s="54"/>
      <c r="K155" s="4"/>
      <c r="L155" s="7"/>
      <c r="M155" s="74"/>
      <c r="N155" s="74"/>
      <c r="O155" s="74"/>
      <c r="P155" s="57"/>
      <c r="Q155" s="57"/>
      <c r="R155" s="57"/>
      <c r="S155" s="56"/>
      <c r="T155" s="43"/>
      <c r="U155" s="43"/>
      <c r="V155" s="43"/>
      <c r="W155" s="43"/>
      <c r="X155" s="53"/>
      <c r="Y155" s="53"/>
      <c r="Z155" s="53"/>
      <c r="AA155" s="53"/>
      <c r="AB155" s="53"/>
      <c r="AC155" s="53"/>
      <c r="AD155" s="53"/>
      <c r="AE155" s="53"/>
      <c r="AF155" s="53"/>
    </row>
    <row r="156" spans="1:32">
      <c r="A156" s="4"/>
      <c r="B156" s="51"/>
      <c r="C156" s="51"/>
      <c r="D156" s="5"/>
      <c r="E156" s="5"/>
      <c r="F156" s="5"/>
      <c r="G156" s="5"/>
      <c r="H156" s="5"/>
      <c r="I156" s="54"/>
      <c r="J156" s="54"/>
      <c r="K156" s="4"/>
      <c r="L156" s="7"/>
      <c r="M156" s="74"/>
      <c r="N156" s="74"/>
      <c r="O156" s="74"/>
      <c r="P156" s="57"/>
      <c r="Q156" s="57"/>
      <c r="R156" s="57"/>
      <c r="S156" s="56"/>
      <c r="T156" s="43"/>
      <c r="U156" s="43"/>
      <c r="V156" s="43"/>
      <c r="W156" s="43"/>
      <c r="X156" s="53"/>
      <c r="Y156" s="53"/>
      <c r="Z156" s="53"/>
      <c r="AA156" s="53"/>
      <c r="AB156" s="53"/>
      <c r="AC156" s="53"/>
      <c r="AD156" s="53"/>
      <c r="AE156" s="53"/>
      <c r="AF156" s="53"/>
    </row>
    <row r="157" spans="1:32">
      <c r="A157" s="4"/>
      <c r="B157" s="51"/>
      <c r="C157" s="51"/>
      <c r="D157" s="5"/>
      <c r="E157" s="5"/>
      <c r="F157" s="5"/>
      <c r="G157" s="5"/>
      <c r="H157" s="5"/>
      <c r="I157" s="54"/>
      <c r="J157" s="54"/>
      <c r="K157" s="4"/>
      <c r="L157" s="7"/>
      <c r="M157" s="74"/>
      <c r="N157" s="74"/>
      <c r="O157" s="74"/>
      <c r="P157" s="57"/>
      <c r="Q157" s="57"/>
      <c r="R157" s="57"/>
      <c r="S157" s="56"/>
      <c r="T157" s="43"/>
      <c r="U157" s="43"/>
      <c r="V157" s="43"/>
      <c r="W157" s="43"/>
      <c r="X157" s="53"/>
      <c r="Y157" s="53"/>
      <c r="Z157" s="53"/>
      <c r="AA157" s="53"/>
      <c r="AB157" s="53"/>
      <c r="AC157" s="53"/>
      <c r="AD157" s="53"/>
      <c r="AE157" s="53"/>
      <c r="AF157" s="53"/>
    </row>
    <row r="158" spans="1:32">
      <c r="A158" s="4"/>
      <c r="B158" s="51"/>
      <c r="C158" s="51"/>
      <c r="D158" s="5"/>
      <c r="E158" s="5"/>
      <c r="F158" s="5"/>
      <c r="G158" s="5"/>
      <c r="H158" s="5"/>
      <c r="I158" s="54"/>
      <c r="J158" s="54"/>
      <c r="K158" s="4"/>
      <c r="L158" s="7"/>
      <c r="M158" s="74"/>
      <c r="N158" s="74"/>
      <c r="O158" s="74"/>
      <c r="P158" s="57"/>
      <c r="Q158" s="57"/>
      <c r="R158" s="57"/>
      <c r="S158" s="56"/>
      <c r="T158" s="43"/>
      <c r="U158" s="43"/>
      <c r="V158" s="43"/>
      <c r="W158" s="43"/>
      <c r="X158" s="53"/>
      <c r="Y158" s="53"/>
      <c r="Z158" s="53"/>
      <c r="AA158" s="53"/>
      <c r="AB158" s="53"/>
      <c r="AC158" s="53"/>
      <c r="AD158" s="53"/>
      <c r="AE158" s="53"/>
      <c r="AF158" s="53"/>
    </row>
    <row r="159" spans="1:32">
      <c r="A159" s="4"/>
      <c r="B159" s="51"/>
      <c r="C159" s="51"/>
      <c r="D159" s="5"/>
      <c r="E159" s="5"/>
      <c r="F159" s="5"/>
      <c r="G159" s="5"/>
      <c r="H159" s="5"/>
      <c r="I159" s="54"/>
      <c r="J159" s="54"/>
      <c r="K159" s="4"/>
      <c r="L159" s="7"/>
      <c r="M159" s="74"/>
      <c r="N159" s="74"/>
      <c r="O159" s="74"/>
      <c r="P159" s="57"/>
      <c r="Q159" s="57"/>
      <c r="R159" s="57"/>
      <c r="S159" s="56"/>
      <c r="T159" s="43"/>
      <c r="U159" s="43"/>
      <c r="V159" s="43"/>
      <c r="W159" s="43"/>
      <c r="X159" s="53"/>
      <c r="Y159" s="53"/>
      <c r="Z159" s="53"/>
      <c r="AA159" s="53"/>
      <c r="AB159" s="53"/>
      <c r="AC159" s="53"/>
      <c r="AD159" s="53"/>
      <c r="AE159" s="53"/>
      <c r="AF159" s="53"/>
    </row>
    <row r="160" spans="1:32">
      <c r="A160" s="4"/>
      <c r="B160" s="51"/>
      <c r="C160" s="51"/>
      <c r="D160" s="5"/>
      <c r="E160" s="5"/>
      <c r="F160" s="5"/>
      <c r="G160" s="5"/>
      <c r="H160" s="5"/>
      <c r="I160" s="54"/>
      <c r="J160" s="54"/>
      <c r="K160" s="4"/>
      <c r="L160" s="7"/>
      <c r="M160" s="74"/>
      <c r="N160" s="74"/>
      <c r="O160" s="74"/>
      <c r="P160" s="57"/>
      <c r="Q160" s="57"/>
      <c r="R160" s="57"/>
      <c r="S160" s="56"/>
      <c r="T160" s="43"/>
      <c r="U160" s="43"/>
      <c r="V160" s="43"/>
      <c r="W160" s="43"/>
      <c r="X160" s="53"/>
      <c r="Y160" s="53"/>
      <c r="Z160" s="53"/>
      <c r="AA160" s="53"/>
      <c r="AB160" s="53"/>
      <c r="AC160" s="53"/>
      <c r="AD160" s="53"/>
      <c r="AE160" s="53"/>
      <c r="AF160" s="53"/>
    </row>
    <row r="161" spans="1:32">
      <c r="A161" s="4"/>
      <c r="B161" s="51"/>
      <c r="C161" s="51"/>
      <c r="D161" s="5"/>
      <c r="E161" s="5"/>
      <c r="F161" s="5"/>
      <c r="G161" s="5"/>
      <c r="H161" s="5"/>
      <c r="I161" s="54"/>
      <c r="J161" s="54"/>
      <c r="K161" s="4"/>
      <c r="L161" s="7"/>
      <c r="M161" s="74"/>
      <c r="N161" s="74"/>
      <c r="O161" s="74"/>
      <c r="P161" s="57"/>
      <c r="Q161" s="57"/>
      <c r="R161" s="57"/>
      <c r="S161" s="56"/>
      <c r="T161" s="43"/>
      <c r="U161" s="43"/>
      <c r="V161" s="43"/>
      <c r="W161" s="43"/>
      <c r="X161" s="53"/>
      <c r="Y161" s="53"/>
      <c r="Z161" s="53"/>
      <c r="AA161" s="53"/>
      <c r="AB161" s="53"/>
      <c r="AC161" s="53"/>
      <c r="AD161" s="53"/>
      <c r="AE161" s="53"/>
      <c r="AF161" s="53"/>
    </row>
    <row r="162" spans="1:32">
      <c r="A162" s="4"/>
      <c r="B162" s="51"/>
      <c r="C162" s="51"/>
      <c r="D162" s="5"/>
      <c r="E162" s="5"/>
      <c r="F162" s="5"/>
      <c r="G162" s="5"/>
      <c r="H162" s="5"/>
      <c r="I162" s="54"/>
      <c r="J162" s="54"/>
      <c r="K162" s="4"/>
      <c r="L162" s="7"/>
      <c r="M162" s="74"/>
      <c r="N162" s="74"/>
      <c r="O162" s="74"/>
      <c r="P162" s="57"/>
      <c r="Q162" s="57"/>
      <c r="R162" s="57"/>
      <c r="S162" s="56"/>
      <c r="T162" s="43"/>
      <c r="U162" s="43"/>
      <c r="V162" s="43"/>
      <c r="W162" s="43"/>
      <c r="X162" s="53"/>
      <c r="Y162" s="53"/>
      <c r="Z162" s="53"/>
      <c r="AA162" s="53"/>
      <c r="AB162" s="53"/>
      <c r="AC162" s="53"/>
      <c r="AD162" s="53"/>
      <c r="AE162" s="53"/>
      <c r="AF162" s="53"/>
    </row>
    <row r="163" spans="1:32">
      <c r="A163" s="4"/>
      <c r="B163" s="51"/>
      <c r="C163" s="51"/>
      <c r="D163" s="5"/>
      <c r="E163" s="5"/>
      <c r="F163" s="5"/>
      <c r="G163" s="5"/>
      <c r="H163" s="5"/>
      <c r="I163" s="54"/>
      <c r="J163" s="54"/>
      <c r="K163" s="4"/>
      <c r="L163" s="7"/>
      <c r="M163" s="74"/>
      <c r="N163" s="74"/>
      <c r="O163" s="74"/>
      <c r="P163" s="57"/>
      <c r="Q163" s="57"/>
      <c r="R163" s="57"/>
      <c r="S163" s="56"/>
      <c r="T163" s="43"/>
      <c r="U163" s="43"/>
      <c r="V163" s="43"/>
      <c r="W163" s="43"/>
      <c r="X163" s="53"/>
      <c r="Y163" s="53"/>
      <c r="Z163" s="53"/>
      <c r="AA163" s="53"/>
      <c r="AB163" s="53"/>
      <c r="AC163" s="53"/>
      <c r="AD163" s="53"/>
      <c r="AE163" s="53"/>
      <c r="AF163" s="53"/>
    </row>
    <row r="164" spans="1:32">
      <c r="A164" s="4"/>
      <c r="B164" s="51"/>
      <c r="C164" s="51"/>
      <c r="D164" s="5"/>
      <c r="E164" s="5"/>
      <c r="F164" s="5"/>
      <c r="G164" s="5"/>
      <c r="H164" s="5"/>
      <c r="I164" s="54"/>
      <c r="J164" s="54"/>
      <c r="K164" s="4"/>
      <c r="L164" s="7"/>
      <c r="M164" s="74"/>
      <c r="N164" s="74"/>
      <c r="O164" s="74"/>
      <c r="P164" s="57"/>
      <c r="Q164" s="57"/>
      <c r="R164" s="57"/>
      <c r="S164" s="56"/>
      <c r="T164" s="43"/>
      <c r="U164" s="43"/>
      <c r="V164" s="43"/>
      <c r="W164" s="43"/>
      <c r="X164" s="53"/>
      <c r="Y164" s="53"/>
      <c r="Z164" s="53"/>
      <c r="AA164" s="53"/>
      <c r="AB164" s="53"/>
      <c r="AC164" s="53"/>
      <c r="AD164" s="53"/>
      <c r="AE164" s="53"/>
      <c r="AF164" s="53"/>
    </row>
    <row r="165" spans="1:32">
      <c r="A165" s="4"/>
      <c r="B165" s="51"/>
      <c r="C165" s="51"/>
      <c r="D165" s="5"/>
      <c r="E165" s="5"/>
      <c r="F165" s="5"/>
      <c r="G165" s="5"/>
      <c r="H165" s="5"/>
      <c r="I165" s="54"/>
      <c r="J165" s="54"/>
      <c r="K165" s="4"/>
      <c r="L165" s="7"/>
      <c r="M165" s="74"/>
      <c r="N165" s="74"/>
      <c r="O165" s="74"/>
      <c r="P165" s="57"/>
      <c r="Q165" s="57"/>
      <c r="R165" s="57"/>
      <c r="S165" s="56"/>
      <c r="T165" s="43"/>
      <c r="U165" s="43"/>
      <c r="V165" s="43"/>
      <c r="W165" s="43"/>
      <c r="X165" s="53"/>
      <c r="Y165" s="53"/>
      <c r="Z165" s="53"/>
      <c r="AA165" s="53"/>
      <c r="AB165" s="53"/>
      <c r="AC165" s="53"/>
      <c r="AD165" s="53"/>
      <c r="AE165" s="53"/>
      <c r="AF165" s="53"/>
    </row>
    <row r="166" spans="1:32">
      <c r="A166" s="4"/>
      <c r="B166" s="51"/>
      <c r="C166" s="51"/>
      <c r="D166" s="5"/>
      <c r="E166" s="5"/>
      <c r="F166" s="5"/>
      <c r="G166" s="5"/>
      <c r="H166" s="5"/>
      <c r="I166" s="54"/>
      <c r="J166" s="54"/>
      <c r="K166" s="4"/>
      <c r="L166" s="7"/>
      <c r="M166" s="74"/>
      <c r="N166" s="74"/>
      <c r="O166" s="74"/>
      <c r="P166" s="57"/>
      <c r="Q166" s="57"/>
      <c r="R166" s="57"/>
      <c r="S166" s="56"/>
      <c r="T166" s="43"/>
      <c r="U166" s="43"/>
      <c r="V166" s="43"/>
      <c r="W166" s="43"/>
      <c r="X166" s="53"/>
      <c r="Y166" s="53"/>
      <c r="Z166" s="53"/>
      <c r="AA166" s="53"/>
      <c r="AB166" s="53"/>
      <c r="AC166" s="53"/>
      <c r="AD166" s="53"/>
      <c r="AE166" s="53"/>
      <c r="AF166" s="53"/>
    </row>
    <row r="167" spans="1:32">
      <c r="A167" s="4"/>
      <c r="B167" s="51"/>
      <c r="C167" s="51"/>
      <c r="D167" s="5"/>
      <c r="E167" s="5"/>
      <c r="F167" s="5"/>
      <c r="G167" s="5"/>
      <c r="H167" s="5"/>
      <c r="I167" s="54"/>
      <c r="J167" s="54"/>
      <c r="K167" s="4"/>
      <c r="L167" s="7"/>
      <c r="M167" s="74"/>
      <c r="N167" s="74"/>
      <c r="O167" s="74"/>
      <c r="P167" s="57"/>
      <c r="Q167" s="57"/>
      <c r="R167" s="57"/>
      <c r="S167" s="56"/>
      <c r="T167" s="43"/>
      <c r="U167" s="43"/>
      <c r="V167" s="43"/>
      <c r="W167" s="43"/>
      <c r="X167" s="53"/>
      <c r="Y167" s="53"/>
      <c r="Z167" s="53"/>
      <c r="AA167" s="53"/>
      <c r="AB167" s="53"/>
      <c r="AC167" s="53"/>
      <c r="AD167" s="53"/>
      <c r="AE167" s="53"/>
      <c r="AF167" s="53"/>
    </row>
    <row r="168" spans="1:32">
      <c r="A168" s="4"/>
      <c r="B168" s="51"/>
      <c r="C168" s="51"/>
      <c r="D168" s="5"/>
      <c r="E168" s="5"/>
      <c r="F168" s="5"/>
      <c r="G168" s="5"/>
      <c r="H168" s="5"/>
      <c r="I168" s="54"/>
      <c r="J168" s="54"/>
      <c r="K168" s="4"/>
      <c r="L168" s="7"/>
      <c r="M168" s="74"/>
      <c r="N168" s="74"/>
      <c r="O168" s="74"/>
      <c r="P168" s="57"/>
      <c r="Q168" s="57"/>
      <c r="R168" s="57"/>
      <c r="S168" s="56"/>
      <c r="T168" s="43"/>
      <c r="U168" s="43"/>
      <c r="V168" s="43"/>
      <c r="W168" s="43"/>
      <c r="X168" s="53"/>
      <c r="Y168" s="53"/>
      <c r="Z168" s="53"/>
      <c r="AA168" s="53"/>
      <c r="AB168" s="53"/>
      <c r="AC168" s="53"/>
      <c r="AD168" s="53"/>
      <c r="AE168" s="53"/>
      <c r="AF168" s="53"/>
    </row>
    <row r="169" spans="1:32">
      <c r="A169" s="4"/>
      <c r="B169" s="51"/>
      <c r="C169" s="51"/>
      <c r="D169" s="5"/>
      <c r="E169" s="5"/>
      <c r="F169" s="5"/>
      <c r="G169" s="5"/>
      <c r="H169" s="5"/>
      <c r="I169" s="54"/>
      <c r="J169" s="54"/>
      <c r="K169" s="4"/>
      <c r="L169" s="7"/>
      <c r="M169" s="74"/>
      <c r="N169" s="74"/>
      <c r="O169" s="74"/>
      <c r="P169" s="57"/>
      <c r="Q169" s="57"/>
      <c r="R169" s="57"/>
      <c r="S169" s="56"/>
      <c r="T169" s="43"/>
      <c r="U169" s="43"/>
      <c r="V169" s="43"/>
      <c r="W169" s="43"/>
      <c r="X169" s="53"/>
      <c r="Y169" s="53"/>
      <c r="Z169" s="53"/>
      <c r="AA169" s="53"/>
      <c r="AB169" s="53"/>
      <c r="AC169" s="53"/>
      <c r="AD169" s="53"/>
      <c r="AE169" s="53"/>
      <c r="AF169" s="53"/>
    </row>
    <row r="170" spans="1:32">
      <c r="A170" s="4"/>
      <c r="B170" s="51"/>
      <c r="C170" s="51"/>
      <c r="D170" s="5"/>
      <c r="E170" s="5"/>
      <c r="F170" s="5"/>
      <c r="G170" s="5"/>
      <c r="H170" s="5"/>
      <c r="I170" s="54"/>
      <c r="J170" s="54"/>
      <c r="K170" s="4"/>
      <c r="L170" s="7"/>
      <c r="M170" s="74"/>
      <c r="N170" s="74"/>
      <c r="O170" s="74"/>
      <c r="P170" s="57"/>
      <c r="Q170" s="57"/>
      <c r="R170" s="57"/>
      <c r="S170" s="56"/>
      <c r="T170" s="43"/>
      <c r="U170" s="43"/>
      <c r="V170" s="43"/>
      <c r="W170" s="43"/>
      <c r="X170" s="53"/>
      <c r="Y170" s="53"/>
      <c r="Z170" s="53"/>
      <c r="AA170" s="53"/>
      <c r="AB170" s="53"/>
      <c r="AC170" s="53"/>
      <c r="AD170" s="53"/>
      <c r="AE170" s="53"/>
      <c r="AF170" s="53"/>
    </row>
    <row r="171" spans="1:32">
      <c r="A171" s="4"/>
      <c r="B171" s="51"/>
      <c r="C171" s="51"/>
      <c r="D171" s="5"/>
      <c r="E171" s="5"/>
      <c r="F171" s="5"/>
      <c r="G171" s="5"/>
      <c r="H171" s="5"/>
      <c r="I171" s="54"/>
      <c r="J171" s="54"/>
      <c r="K171" s="4"/>
      <c r="L171" s="7"/>
      <c r="M171" s="74"/>
      <c r="N171" s="74"/>
      <c r="O171" s="74"/>
      <c r="P171" s="57"/>
      <c r="Q171" s="57"/>
      <c r="R171" s="57"/>
      <c r="S171" s="56"/>
      <c r="T171" s="43"/>
      <c r="U171" s="43"/>
      <c r="V171" s="43"/>
      <c r="W171" s="43"/>
      <c r="X171" s="53"/>
      <c r="Y171" s="53"/>
      <c r="Z171" s="53"/>
      <c r="AA171" s="53"/>
      <c r="AB171" s="53"/>
      <c r="AC171" s="53"/>
      <c r="AD171" s="53"/>
      <c r="AE171" s="53"/>
      <c r="AF171" s="53"/>
    </row>
    <row r="172" spans="1:32">
      <c r="A172" s="4"/>
      <c r="B172" s="51"/>
      <c r="C172" s="51"/>
      <c r="D172" s="5"/>
      <c r="E172" s="5"/>
      <c r="F172" s="5"/>
      <c r="G172" s="5"/>
      <c r="H172" s="5"/>
      <c r="I172" s="54"/>
      <c r="J172" s="54"/>
      <c r="K172" s="4"/>
      <c r="L172" s="7"/>
      <c r="M172" s="74"/>
      <c r="N172" s="74"/>
      <c r="O172" s="74"/>
      <c r="P172" s="57"/>
      <c r="Q172" s="57"/>
      <c r="R172" s="57"/>
      <c r="S172" s="56"/>
      <c r="T172" s="43"/>
      <c r="U172" s="43"/>
      <c r="V172" s="43"/>
      <c r="W172" s="43"/>
      <c r="X172" s="53"/>
      <c r="Y172" s="53"/>
      <c r="Z172" s="53"/>
      <c r="AA172" s="53"/>
      <c r="AB172" s="53"/>
      <c r="AC172" s="53"/>
      <c r="AD172" s="53"/>
      <c r="AE172" s="53"/>
      <c r="AF172" s="53"/>
    </row>
    <row r="173" spans="1:32">
      <c r="A173" s="4"/>
      <c r="B173" s="51"/>
      <c r="C173" s="51"/>
      <c r="D173" s="5"/>
      <c r="E173" s="5"/>
      <c r="F173" s="5"/>
      <c r="G173" s="5"/>
      <c r="H173" s="5"/>
      <c r="I173" s="54"/>
      <c r="J173" s="54"/>
      <c r="K173" s="4"/>
      <c r="L173" s="7"/>
      <c r="M173" s="74"/>
      <c r="N173" s="74"/>
      <c r="O173" s="74"/>
      <c r="P173" s="57"/>
      <c r="Q173" s="57"/>
      <c r="R173" s="57"/>
      <c r="S173" s="56"/>
      <c r="T173" s="43"/>
      <c r="U173" s="43"/>
      <c r="V173" s="43"/>
      <c r="W173" s="43"/>
      <c r="X173" s="53"/>
      <c r="Y173" s="53"/>
      <c r="Z173" s="53"/>
      <c r="AA173" s="53"/>
      <c r="AB173" s="53"/>
      <c r="AC173" s="53"/>
      <c r="AD173" s="53"/>
      <c r="AE173" s="53"/>
      <c r="AF173" s="53"/>
    </row>
    <row r="174" spans="1:32">
      <c r="A174" s="4"/>
      <c r="B174" s="51"/>
      <c r="C174" s="51"/>
      <c r="D174" s="5"/>
      <c r="E174" s="5"/>
      <c r="F174" s="5"/>
      <c r="G174" s="5"/>
      <c r="H174" s="5"/>
      <c r="I174" s="54"/>
      <c r="J174" s="54"/>
      <c r="K174" s="4"/>
      <c r="L174" s="7"/>
      <c r="M174" s="74"/>
      <c r="N174" s="74"/>
      <c r="O174" s="74"/>
      <c r="P174" s="57"/>
      <c r="Q174" s="57"/>
      <c r="R174" s="57"/>
      <c r="S174" s="56"/>
      <c r="T174" s="43"/>
      <c r="U174" s="43"/>
      <c r="V174" s="43"/>
      <c r="W174" s="43"/>
      <c r="X174" s="53"/>
      <c r="Y174" s="53"/>
      <c r="Z174" s="53"/>
      <c r="AA174" s="53"/>
      <c r="AB174" s="53"/>
      <c r="AC174" s="53"/>
      <c r="AD174" s="53"/>
      <c r="AE174" s="53"/>
      <c r="AF174" s="53"/>
    </row>
    <row r="175" spans="1:32">
      <c r="A175" s="4"/>
      <c r="B175" s="51"/>
      <c r="C175" s="51"/>
      <c r="D175" s="5"/>
      <c r="E175" s="5"/>
      <c r="F175" s="5"/>
      <c r="G175" s="5"/>
      <c r="H175" s="5"/>
      <c r="I175" s="54"/>
      <c r="J175" s="54"/>
      <c r="K175" s="4"/>
      <c r="L175" s="7"/>
      <c r="M175" s="74"/>
      <c r="N175" s="74"/>
      <c r="O175" s="74"/>
      <c r="P175" s="57"/>
      <c r="Q175" s="57"/>
      <c r="R175" s="57"/>
      <c r="S175" s="56"/>
      <c r="T175" s="43"/>
      <c r="U175" s="43"/>
      <c r="V175" s="43"/>
      <c r="W175" s="43"/>
      <c r="X175" s="53"/>
      <c r="Y175" s="53"/>
      <c r="Z175" s="53"/>
      <c r="AA175" s="53"/>
      <c r="AB175" s="53"/>
      <c r="AC175" s="53"/>
      <c r="AD175" s="53"/>
      <c r="AE175" s="53"/>
      <c r="AF175" s="53"/>
    </row>
    <row r="176" spans="1:32">
      <c r="A176" s="4"/>
      <c r="B176" s="51"/>
      <c r="C176" s="51"/>
      <c r="D176" s="5"/>
      <c r="E176" s="5"/>
      <c r="F176" s="5"/>
      <c r="G176" s="5"/>
      <c r="H176" s="5"/>
      <c r="I176" s="54"/>
      <c r="J176" s="54"/>
      <c r="K176" s="4"/>
      <c r="L176" s="7"/>
      <c r="M176" s="74"/>
      <c r="N176" s="74"/>
      <c r="O176" s="74"/>
      <c r="P176" s="57"/>
      <c r="Q176" s="57"/>
      <c r="R176" s="57"/>
      <c r="S176" s="56"/>
      <c r="T176" s="43"/>
      <c r="U176" s="43"/>
      <c r="V176" s="43"/>
      <c r="W176" s="43"/>
      <c r="X176" s="53"/>
      <c r="Y176" s="53"/>
      <c r="Z176" s="53"/>
      <c r="AA176" s="53"/>
      <c r="AB176" s="53"/>
      <c r="AC176" s="53"/>
      <c r="AD176" s="53"/>
      <c r="AE176" s="53"/>
      <c r="AF176" s="53"/>
    </row>
    <row r="177" spans="1:32">
      <c r="A177" s="4"/>
      <c r="B177" s="51"/>
      <c r="C177" s="51"/>
      <c r="D177" s="5"/>
      <c r="E177" s="5"/>
      <c r="F177" s="5"/>
      <c r="G177" s="5"/>
      <c r="H177" s="5"/>
      <c r="I177" s="54"/>
      <c r="J177" s="54"/>
      <c r="K177" s="4"/>
      <c r="L177" s="7"/>
      <c r="M177" s="74"/>
      <c r="N177" s="74"/>
      <c r="O177" s="74"/>
      <c r="P177" s="57"/>
      <c r="Q177" s="57"/>
      <c r="R177" s="57"/>
      <c r="S177" s="56"/>
      <c r="T177" s="43"/>
      <c r="U177" s="43"/>
      <c r="V177" s="43"/>
      <c r="W177" s="43"/>
      <c r="X177" s="53"/>
      <c r="Y177" s="53"/>
      <c r="Z177" s="53"/>
      <c r="AA177" s="53"/>
      <c r="AB177" s="53"/>
      <c r="AC177" s="53"/>
      <c r="AD177" s="53"/>
      <c r="AE177" s="53"/>
      <c r="AF177" s="53"/>
    </row>
    <row r="178" spans="1:32">
      <c r="A178" s="4"/>
      <c r="B178" s="51"/>
      <c r="C178" s="51"/>
      <c r="D178" s="5"/>
      <c r="E178" s="5"/>
      <c r="F178" s="5"/>
      <c r="G178" s="5"/>
      <c r="H178" s="5"/>
      <c r="I178" s="54"/>
      <c r="J178" s="54"/>
      <c r="K178" s="4"/>
      <c r="L178" s="7"/>
      <c r="M178" s="74"/>
      <c r="N178" s="74"/>
      <c r="O178" s="74"/>
      <c r="P178" s="57"/>
      <c r="Q178" s="57"/>
      <c r="R178" s="57"/>
      <c r="S178" s="56"/>
      <c r="T178" s="43"/>
      <c r="U178" s="43"/>
      <c r="V178" s="43"/>
      <c r="W178" s="43"/>
      <c r="X178" s="53"/>
      <c r="Y178" s="53"/>
      <c r="Z178" s="53"/>
      <c r="AA178" s="53"/>
      <c r="AB178" s="53"/>
      <c r="AC178" s="53"/>
      <c r="AD178" s="53"/>
      <c r="AE178" s="53"/>
      <c r="AF178" s="53"/>
    </row>
    <row r="179" spans="1:32">
      <c r="A179" s="4"/>
      <c r="B179" s="51"/>
      <c r="C179" s="51"/>
      <c r="D179" s="5"/>
      <c r="E179" s="5"/>
      <c r="F179" s="5"/>
      <c r="G179" s="5"/>
      <c r="H179" s="5"/>
      <c r="I179" s="54"/>
      <c r="J179" s="54"/>
      <c r="K179" s="4"/>
      <c r="L179" s="7"/>
      <c r="M179" s="74"/>
      <c r="N179" s="74"/>
      <c r="O179" s="74"/>
      <c r="P179" s="57"/>
      <c r="Q179" s="57"/>
      <c r="R179" s="57"/>
      <c r="S179" s="56"/>
      <c r="T179" s="43"/>
      <c r="U179" s="43"/>
      <c r="V179" s="43"/>
      <c r="W179" s="43"/>
      <c r="X179" s="53"/>
      <c r="Y179" s="53"/>
      <c r="Z179" s="53"/>
      <c r="AA179" s="53"/>
      <c r="AB179" s="53"/>
      <c r="AC179" s="53"/>
      <c r="AD179" s="53"/>
      <c r="AE179" s="53"/>
      <c r="AF179" s="53"/>
    </row>
    <row r="180" spans="1:32">
      <c r="A180" s="4"/>
      <c r="B180" s="51"/>
      <c r="C180" s="51"/>
      <c r="D180" s="5"/>
      <c r="E180" s="5"/>
      <c r="F180" s="5"/>
      <c r="G180" s="5"/>
      <c r="H180" s="5"/>
      <c r="I180" s="54"/>
      <c r="J180" s="54"/>
      <c r="K180" s="4"/>
      <c r="L180" s="7"/>
      <c r="M180" s="74"/>
      <c r="N180" s="74"/>
      <c r="O180" s="74"/>
      <c r="P180" s="57"/>
      <c r="Q180" s="57"/>
      <c r="R180" s="57"/>
      <c r="S180" s="56"/>
      <c r="T180" s="43"/>
      <c r="U180" s="43"/>
      <c r="V180" s="43"/>
      <c r="W180" s="43"/>
      <c r="X180" s="53"/>
      <c r="Y180" s="53"/>
      <c r="Z180" s="53"/>
      <c r="AA180" s="53"/>
      <c r="AB180" s="53"/>
      <c r="AC180" s="53"/>
      <c r="AD180" s="53"/>
      <c r="AE180" s="53"/>
      <c r="AF180" s="53"/>
    </row>
    <row r="181" spans="1:32">
      <c r="A181" s="4"/>
      <c r="B181" s="51"/>
      <c r="C181" s="51"/>
      <c r="D181" s="5"/>
      <c r="E181" s="5"/>
      <c r="F181" s="5"/>
      <c r="G181" s="5"/>
      <c r="H181" s="5"/>
      <c r="I181" s="54"/>
      <c r="J181" s="54"/>
      <c r="K181" s="4"/>
      <c r="L181" s="7"/>
      <c r="M181" s="74"/>
      <c r="N181" s="74"/>
      <c r="O181" s="74"/>
      <c r="P181" s="57"/>
      <c r="Q181" s="57"/>
      <c r="R181" s="57"/>
      <c r="S181" s="56"/>
      <c r="T181" s="43"/>
      <c r="U181" s="43"/>
      <c r="V181" s="43"/>
      <c r="W181" s="43"/>
      <c r="X181" s="53"/>
      <c r="Y181" s="53"/>
      <c r="Z181" s="53"/>
      <c r="AA181" s="53"/>
      <c r="AB181" s="53"/>
      <c r="AC181" s="53"/>
      <c r="AD181" s="53"/>
      <c r="AE181" s="53"/>
      <c r="AF181" s="53"/>
    </row>
    <row r="182" spans="1:32">
      <c r="A182" s="4"/>
      <c r="B182" s="51"/>
      <c r="C182" s="51"/>
      <c r="D182" s="5"/>
      <c r="E182" s="5"/>
      <c r="F182" s="5"/>
      <c r="G182" s="5"/>
      <c r="H182" s="5"/>
      <c r="I182" s="54"/>
      <c r="J182" s="54"/>
      <c r="K182" s="4"/>
      <c r="L182" s="7"/>
      <c r="M182" s="74"/>
      <c r="N182" s="74"/>
      <c r="O182" s="74"/>
      <c r="P182" s="57"/>
      <c r="Q182" s="57"/>
      <c r="R182" s="57"/>
      <c r="S182" s="56"/>
      <c r="T182" s="43"/>
      <c r="U182" s="43"/>
      <c r="V182" s="43"/>
      <c r="W182" s="43"/>
      <c r="X182" s="53"/>
      <c r="Y182" s="53"/>
      <c r="Z182" s="53"/>
      <c r="AA182" s="53"/>
      <c r="AB182" s="53"/>
      <c r="AC182" s="53"/>
      <c r="AD182" s="53"/>
      <c r="AE182" s="53"/>
      <c r="AF182" s="53"/>
    </row>
    <row r="183" spans="1:32">
      <c r="A183" s="4"/>
      <c r="B183" s="51"/>
      <c r="C183" s="51"/>
      <c r="D183" s="5"/>
      <c r="E183" s="5"/>
      <c r="F183" s="5"/>
      <c r="G183" s="5"/>
      <c r="H183" s="5"/>
      <c r="I183" s="54"/>
      <c r="J183" s="54"/>
      <c r="K183" s="4"/>
      <c r="L183" s="7"/>
      <c r="M183" s="74"/>
      <c r="N183" s="74"/>
      <c r="O183" s="74"/>
      <c r="P183" s="57"/>
      <c r="Q183" s="57"/>
      <c r="R183" s="57"/>
      <c r="S183" s="56"/>
      <c r="T183" s="43"/>
      <c r="U183" s="43"/>
      <c r="V183" s="43"/>
      <c r="W183" s="43"/>
      <c r="X183" s="53"/>
      <c r="Y183" s="53"/>
      <c r="Z183" s="53"/>
      <c r="AA183" s="53"/>
      <c r="AB183" s="53"/>
      <c r="AC183" s="53"/>
      <c r="AD183" s="53"/>
      <c r="AE183" s="53"/>
      <c r="AF183" s="53"/>
    </row>
    <row r="184" spans="1:32">
      <c r="A184" s="4"/>
      <c r="B184" s="51"/>
      <c r="C184" s="51"/>
      <c r="D184" s="5"/>
      <c r="E184" s="5"/>
      <c r="F184" s="5"/>
      <c r="G184" s="5"/>
      <c r="H184" s="5"/>
      <c r="I184" s="54"/>
      <c r="J184" s="54"/>
      <c r="K184" s="4"/>
      <c r="L184" s="7"/>
      <c r="M184" s="74"/>
      <c r="N184" s="74"/>
      <c r="O184" s="74"/>
      <c r="P184" s="57"/>
      <c r="Q184" s="57"/>
      <c r="R184" s="57"/>
      <c r="S184" s="56"/>
      <c r="T184" s="43"/>
      <c r="U184" s="43"/>
      <c r="V184" s="43"/>
      <c r="W184" s="43"/>
      <c r="X184" s="53"/>
      <c r="Y184" s="53"/>
      <c r="Z184" s="53"/>
      <c r="AA184" s="53"/>
      <c r="AB184" s="53"/>
      <c r="AC184" s="53"/>
      <c r="AD184" s="53"/>
      <c r="AE184" s="53"/>
      <c r="AF184" s="53"/>
    </row>
    <row r="185" spans="1:32">
      <c r="A185" s="4"/>
      <c r="B185" s="51"/>
      <c r="C185" s="51"/>
      <c r="D185" s="5"/>
      <c r="E185" s="5"/>
      <c r="F185" s="5"/>
      <c r="G185" s="5"/>
      <c r="H185" s="5"/>
      <c r="I185" s="54"/>
      <c r="J185" s="54"/>
      <c r="K185" s="4"/>
      <c r="L185" s="7"/>
      <c r="M185" s="74"/>
      <c r="N185" s="74"/>
      <c r="O185" s="74"/>
      <c r="P185" s="57"/>
      <c r="Q185" s="57"/>
      <c r="R185" s="57"/>
      <c r="S185" s="56"/>
      <c r="T185" s="43"/>
      <c r="U185" s="43"/>
      <c r="V185" s="43"/>
      <c r="W185" s="43"/>
      <c r="X185" s="53"/>
      <c r="Y185" s="53"/>
      <c r="Z185" s="53"/>
      <c r="AA185" s="53"/>
      <c r="AB185" s="53"/>
      <c r="AC185" s="53"/>
      <c r="AD185" s="53"/>
      <c r="AE185" s="53"/>
      <c r="AF185" s="53"/>
    </row>
    <row r="186" spans="1:32">
      <c r="A186" s="4"/>
      <c r="B186" s="51"/>
      <c r="C186" s="51"/>
      <c r="D186" s="5"/>
      <c r="E186" s="5"/>
      <c r="F186" s="5"/>
      <c r="G186" s="5"/>
      <c r="H186" s="5"/>
      <c r="I186" s="54"/>
      <c r="J186" s="54"/>
      <c r="K186" s="4"/>
      <c r="L186" s="7"/>
      <c r="M186" s="74"/>
      <c r="N186" s="74"/>
      <c r="O186" s="74"/>
      <c r="P186" s="57"/>
      <c r="Q186" s="57"/>
      <c r="R186" s="57"/>
      <c r="S186" s="56"/>
      <c r="T186" s="43"/>
      <c r="U186" s="43"/>
      <c r="V186" s="43"/>
      <c r="W186" s="43"/>
      <c r="X186" s="53"/>
      <c r="Y186" s="53"/>
      <c r="Z186" s="53"/>
      <c r="AA186" s="53"/>
      <c r="AB186" s="53"/>
      <c r="AC186" s="53"/>
      <c r="AD186" s="53"/>
      <c r="AE186" s="53"/>
      <c r="AF186" s="53"/>
    </row>
    <row r="187" spans="1:32">
      <c r="A187" s="4"/>
      <c r="B187" s="51"/>
      <c r="C187" s="51"/>
      <c r="D187" s="5"/>
      <c r="E187" s="5"/>
      <c r="F187" s="5"/>
      <c r="G187" s="5"/>
      <c r="H187" s="5"/>
      <c r="I187" s="54"/>
      <c r="J187" s="54"/>
      <c r="K187" s="4"/>
      <c r="L187" s="7"/>
      <c r="M187" s="74"/>
      <c r="N187" s="74"/>
      <c r="O187" s="74"/>
      <c r="P187" s="57"/>
      <c r="Q187" s="57"/>
      <c r="R187" s="57"/>
      <c r="S187" s="56"/>
      <c r="T187" s="43"/>
      <c r="U187" s="43"/>
      <c r="V187" s="43"/>
      <c r="W187" s="43"/>
      <c r="X187" s="53"/>
      <c r="Y187" s="53"/>
      <c r="Z187" s="53"/>
      <c r="AA187" s="53"/>
      <c r="AB187" s="53"/>
      <c r="AC187" s="53"/>
      <c r="AD187" s="53"/>
      <c r="AE187" s="53"/>
      <c r="AF187" s="53"/>
    </row>
    <row r="188" spans="1:32">
      <c r="A188" s="4"/>
      <c r="B188" s="51"/>
      <c r="C188" s="51"/>
      <c r="D188" s="5"/>
      <c r="E188" s="5"/>
      <c r="F188" s="5"/>
      <c r="G188" s="5"/>
      <c r="H188" s="5"/>
      <c r="I188" s="54"/>
      <c r="J188" s="54"/>
      <c r="K188" s="4"/>
      <c r="L188" s="7"/>
      <c r="M188" s="74"/>
      <c r="N188" s="74"/>
      <c r="O188" s="74"/>
      <c r="P188" s="57"/>
      <c r="Q188" s="57"/>
      <c r="R188" s="57"/>
      <c r="S188" s="56"/>
      <c r="T188" s="43"/>
      <c r="U188" s="43"/>
      <c r="V188" s="43"/>
      <c r="W188" s="43"/>
      <c r="X188" s="53"/>
      <c r="Y188" s="53"/>
      <c r="Z188" s="53"/>
      <c r="AA188" s="53"/>
      <c r="AB188" s="53"/>
      <c r="AC188" s="53"/>
      <c r="AD188" s="53"/>
      <c r="AE188" s="53"/>
      <c r="AF188" s="53"/>
    </row>
    <row r="189" spans="1:32">
      <c r="A189" s="4"/>
      <c r="B189" s="51"/>
      <c r="C189" s="51"/>
      <c r="D189" s="5"/>
      <c r="E189" s="5"/>
      <c r="F189" s="5"/>
      <c r="G189" s="5"/>
      <c r="H189" s="5"/>
      <c r="I189" s="54"/>
      <c r="J189" s="54"/>
      <c r="K189" s="4"/>
      <c r="L189" s="7"/>
      <c r="M189" s="74"/>
      <c r="N189" s="74"/>
      <c r="O189" s="74"/>
      <c r="P189" s="57"/>
      <c r="Q189" s="57"/>
      <c r="R189" s="57"/>
      <c r="S189" s="56"/>
      <c r="T189" s="43"/>
      <c r="U189" s="43"/>
      <c r="V189" s="43"/>
      <c r="W189" s="43"/>
      <c r="X189" s="53"/>
      <c r="Y189" s="53"/>
      <c r="Z189" s="53"/>
      <c r="AA189" s="53"/>
      <c r="AB189" s="53"/>
      <c r="AC189" s="53"/>
      <c r="AD189" s="53"/>
      <c r="AE189" s="53"/>
      <c r="AF189" s="53"/>
    </row>
    <row r="190" spans="1:32">
      <c r="A190" s="4"/>
      <c r="B190" s="51"/>
      <c r="C190" s="51"/>
      <c r="D190" s="5"/>
      <c r="E190" s="5"/>
      <c r="F190" s="5"/>
      <c r="G190" s="5"/>
      <c r="H190" s="5"/>
      <c r="I190" s="54"/>
      <c r="J190" s="54"/>
      <c r="K190" s="4"/>
      <c r="L190" s="7"/>
      <c r="M190" s="74"/>
      <c r="N190" s="74"/>
      <c r="O190" s="74"/>
      <c r="P190" s="57"/>
      <c r="Q190" s="57"/>
      <c r="R190" s="57"/>
      <c r="S190" s="56"/>
      <c r="T190" s="43"/>
      <c r="U190" s="43"/>
      <c r="V190" s="43"/>
      <c r="W190" s="43"/>
      <c r="X190" s="53"/>
      <c r="Y190" s="53"/>
      <c r="Z190" s="53"/>
      <c r="AA190" s="53"/>
      <c r="AB190" s="53"/>
      <c r="AC190" s="53"/>
      <c r="AD190" s="53"/>
      <c r="AE190" s="53"/>
      <c r="AF190" s="53"/>
    </row>
    <row r="191" spans="1:32">
      <c r="A191" s="4"/>
      <c r="B191" s="51"/>
      <c r="C191" s="51"/>
      <c r="D191" s="5"/>
      <c r="E191" s="5"/>
      <c r="F191" s="5"/>
      <c r="G191" s="5"/>
      <c r="H191" s="5"/>
      <c r="I191" s="54"/>
      <c r="J191" s="54"/>
      <c r="K191" s="4"/>
      <c r="L191" s="7"/>
      <c r="M191" s="74"/>
      <c r="N191" s="74"/>
      <c r="O191" s="74"/>
      <c r="P191" s="57"/>
      <c r="Q191" s="57"/>
      <c r="R191" s="57"/>
      <c r="S191" s="56"/>
      <c r="T191" s="43"/>
      <c r="U191" s="43"/>
      <c r="V191" s="43"/>
      <c r="W191" s="43"/>
      <c r="X191" s="53"/>
      <c r="Y191" s="53"/>
      <c r="Z191" s="53"/>
      <c r="AA191" s="53"/>
      <c r="AB191" s="53"/>
      <c r="AC191" s="53"/>
      <c r="AD191" s="53"/>
      <c r="AE191" s="53"/>
      <c r="AF191" s="53"/>
    </row>
    <row r="192" spans="1:32">
      <c r="A192" s="4"/>
      <c r="B192" s="51"/>
      <c r="C192" s="51"/>
      <c r="D192" s="5"/>
      <c r="E192" s="5"/>
      <c r="F192" s="5"/>
      <c r="G192" s="5"/>
      <c r="H192" s="5"/>
      <c r="I192" s="54"/>
      <c r="J192" s="54"/>
      <c r="K192" s="4"/>
      <c r="L192" s="7"/>
      <c r="M192" s="74"/>
      <c r="N192" s="74"/>
      <c r="O192" s="74"/>
      <c r="P192" s="57"/>
      <c r="Q192" s="57"/>
      <c r="R192" s="57"/>
      <c r="S192" s="56"/>
      <c r="T192" s="43"/>
      <c r="U192" s="43"/>
      <c r="V192" s="43"/>
      <c r="W192" s="43"/>
      <c r="X192" s="53"/>
      <c r="Y192" s="53"/>
      <c r="Z192" s="53"/>
      <c r="AA192" s="53"/>
      <c r="AB192" s="53"/>
      <c r="AC192" s="53"/>
      <c r="AD192" s="53"/>
      <c r="AE192" s="53"/>
      <c r="AF192" s="53"/>
    </row>
    <row r="193" spans="1:32">
      <c r="A193" s="4"/>
      <c r="B193" s="51"/>
      <c r="C193" s="51"/>
      <c r="D193" s="5"/>
      <c r="E193" s="5"/>
      <c r="F193" s="5"/>
      <c r="G193" s="5"/>
      <c r="H193" s="5"/>
      <c r="I193" s="54"/>
      <c r="J193" s="54"/>
      <c r="K193" s="4"/>
      <c r="L193" s="7"/>
      <c r="M193" s="74"/>
      <c r="N193" s="74"/>
      <c r="O193" s="74"/>
      <c r="P193" s="57"/>
      <c r="Q193" s="57"/>
      <c r="R193" s="57"/>
      <c r="S193" s="56"/>
      <c r="T193" s="43"/>
      <c r="U193" s="43"/>
      <c r="V193" s="43"/>
      <c r="W193" s="43"/>
      <c r="X193" s="53"/>
      <c r="Y193" s="53"/>
      <c r="Z193" s="53"/>
      <c r="AA193" s="53"/>
      <c r="AB193" s="53"/>
      <c r="AC193" s="53"/>
      <c r="AD193" s="53"/>
      <c r="AE193" s="53"/>
      <c r="AF193" s="53"/>
    </row>
    <row r="194" spans="1:32">
      <c r="A194" s="4"/>
      <c r="B194" s="51"/>
      <c r="C194" s="51"/>
      <c r="D194" s="5"/>
      <c r="E194" s="5"/>
      <c r="F194" s="5"/>
      <c r="G194" s="5"/>
      <c r="H194" s="5"/>
      <c r="I194" s="54"/>
      <c r="J194" s="54"/>
      <c r="K194" s="4"/>
      <c r="L194" s="7"/>
      <c r="M194" s="74"/>
      <c r="N194" s="74"/>
      <c r="O194" s="74"/>
      <c r="P194" s="57"/>
      <c r="Q194" s="57"/>
      <c r="R194" s="57"/>
      <c r="S194" s="56"/>
      <c r="T194" s="43"/>
      <c r="U194" s="43"/>
      <c r="V194" s="43"/>
      <c r="W194" s="43"/>
      <c r="X194" s="53"/>
      <c r="Y194" s="53"/>
      <c r="Z194" s="53"/>
      <c r="AA194" s="53"/>
      <c r="AB194" s="53"/>
      <c r="AC194" s="53"/>
      <c r="AD194" s="53"/>
      <c r="AE194" s="53"/>
      <c r="AF194" s="53"/>
    </row>
    <row r="195" spans="1:32">
      <c r="A195" s="4"/>
      <c r="B195" s="51"/>
      <c r="C195" s="51"/>
      <c r="D195" s="5"/>
      <c r="E195" s="5"/>
      <c r="F195" s="5"/>
      <c r="G195" s="5"/>
      <c r="H195" s="5"/>
      <c r="I195" s="54"/>
      <c r="J195" s="54"/>
      <c r="K195" s="4"/>
      <c r="L195" s="7"/>
      <c r="M195" s="74"/>
      <c r="N195" s="74"/>
      <c r="O195" s="74"/>
      <c r="P195" s="57"/>
      <c r="Q195" s="57"/>
      <c r="R195" s="57"/>
      <c r="S195" s="56" t="e">
        <f>P195/R195</f>
        <v>#DIV/0!</v>
      </c>
      <c r="T195" s="43"/>
      <c r="U195" s="43"/>
      <c r="V195" s="43"/>
      <c r="W195" s="43"/>
      <c r="X195" s="53"/>
      <c r="Y195" s="53"/>
      <c r="Z195" s="53"/>
      <c r="AA195" s="53"/>
      <c r="AB195" s="53"/>
      <c r="AC195" s="53"/>
      <c r="AD195" s="53"/>
      <c r="AE195" s="53"/>
      <c r="AF195" s="53"/>
    </row>
    <row r="196" spans="1:32">
      <c r="A196" s="4"/>
      <c r="B196" s="51"/>
      <c r="C196" s="51"/>
      <c r="D196" s="5"/>
      <c r="E196" s="5"/>
      <c r="F196" s="5"/>
      <c r="G196" s="5"/>
      <c r="H196" s="5"/>
      <c r="I196" s="54"/>
      <c r="J196" s="54"/>
      <c r="K196" s="4"/>
      <c r="L196" s="7"/>
      <c r="M196" s="74"/>
      <c r="N196" s="74"/>
      <c r="O196" s="74"/>
      <c r="P196" s="43"/>
      <c r="Q196" s="43"/>
      <c r="R196" s="43"/>
      <c r="S196" s="43"/>
      <c r="T196" s="43"/>
      <c r="U196" s="43"/>
      <c r="V196" s="43"/>
      <c r="W196" s="43"/>
      <c r="X196" s="53"/>
      <c r="Y196" s="53"/>
      <c r="Z196" s="53"/>
      <c r="AA196" s="53"/>
      <c r="AB196" s="53"/>
      <c r="AC196" s="53"/>
      <c r="AD196" s="53"/>
      <c r="AE196" s="53"/>
      <c r="AF196" s="53"/>
    </row>
    <row r="197" spans="1:32">
      <c r="D197" s="59"/>
      <c r="E197" s="59"/>
      <c r="F197" s="59"/>
      <c r="G197" s="59"/>
      <c r="H197" s="59"/>
      <c r="I197" s="60"/>
      <c r="J197" s="60"/>
      <c r="K197" s="61"/>
      <c r="L197" s="62"/>
      <c r="M197" s="79"/>
      <c r="N197" s="79"/>
      <c r="O197" s="79"/>
      <c r="P197" s="63"/>
      <c r="Q197" s="63"/>
      <c r="R197" s="63"/>
      <c r="S197" s="63"/>
      <c r="T197" s="63"/>
      <c r="U197" s="63"/>
      <c r="V197" s="63"/>
      <c r="W197" s="63"/>
      <c r="X197" s="59"/>
      <c r="Y197" s="59"/>
      <c r="Z197" s="59"/>
      <c r="AA197" s="59"/>
      <c r="AB197" s="59"/>
      <c r="AC197" s="59"/>
      <c r="AD197" s="59"/>
      <c r="AE197" s="59"/>
      <c r="AF197" s="59"/>
    </row>
    <row r="198" spans="1:32">
      <c r="D198" s="59"/>
      <c r="E198" s="59"/>
      <c r="F198" s="59"/>
      <c r="G198" s="59"/>
      <c r="H198" s="59"/>
      <c r="I198" s="60"/>
      <c r="J198" s="60"/>
      <c r="K198" s="61"/>
      <c r="L198" s="62"/>
      <c r="M198" s="79"/>
      <c r="N198" s="79"/>
      <c r="O198" s="79"/>
      <c r="P198" s="63"/>
      <c r="Q198" s="63"/>
      <c r="R198" s="63"/>
      <c r="S198" s="63"/>
      <c r="T198" s="63"/>
      <c r="U198" s="63"/>
      <c r="V198" s="63"/>
      <c r="W198" s="63"/>
      <c r="X198" s="59"/>
      <c r="Y198" s="59"/>
      <c r="Z198" s="59"/>
      <c r="AA198" s="59"/>
      <c r="AB198" s="59"/>
      <c r="AC198" s="59"/>
      <c r="AD198" s="59"/>
      <c r="AE198" s="59"/>
      <c r="AF198" s="59"/>
    </row>
    <row r="199" spans="1:32">
      <c r="B199" s="177" t="s">
        <v>67</v>
      </c>
      <c r="C199" s="178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32" ht="17.25" thickBot="1">
      <c r="B200" s="179" t="s">
        <v>68</v>
      </c>
      <c r="C200" s="180"/>
      <c r="D200" s="47" t="s">
        <v>73</v>
      </c>
      <c r="E200" s="40" t="s">
        <v>22</v>
      </c>
      <c r="F200" s="40" t="s">
        <v>74</v>
      </c>
      <c r="G200" s="40" t="s">
        <v>80</v>
      </c>
      <c r="H200" s="40" t="s">
        <v>75</v>
      </c>
      <c r="I200" s="40" t="s">
        <v>76</v>
      </c>
      <c r="J200" s="40" t="s">
        <v>77</v>
      </c>
      <c r="K200" s="40" t="s">
        <v>78</v>
      </c>
      <c r="L200" s="41" t="s">
        <v>79</v>
      </c>
    </row>
    <row r="201" spans="1:32" ht="17.25" thickTop="1">
      <c r="B201" s="164" t="s">
        <v>72</v>
      </c>
      <c r="C201" s="165"/>
      <c r="D201" s="30">
        <f>SUM(D202:D204)</f>
        <v>89</v>
      </c>
      <c r="E201" s="28">
        <f t="shared" ref="E201:L201" si="4">SUM(E202:E204)</f>
        <v>33</v>
      </c>
      <c r="F201" s="28">
        <f t="shared" si="4"/>
        <v>17</v>
      </c>
      <c r="G201" s="28">
        <f t="shared" si="4"/>
        <v>17</v>
      </c>
      <c r="H201" s="28">
        <f t="shared" si="4"/>
        <v>22</v>
      </c>
      <c r="I201" s="28">
        <f t="shared" si="4"/>
        <v>41</v>
      </c>
      <c r="J201" s="28">
        <f t="shared" si="4"/>
        <v>1</v>
      </c>
      <c r="K201" s="37">
        <f>SUM(K202:K204)</f>
        <v>1.1235955056179776</v>
      </c>
      <c r="L201" s="29">
        <f t="shared" si="4"/>
        <v>174330900</v>
      </c>
    </row>
    <row r="202" spans="1:32">
      <c r="B202" s="182" t="s">
        <v>69</v>
      </c>
      <c r="C202" s="183"/>
      <c r="D202" s="31">
        <f>SUM(E202:H202)</f>
        <v>0</v>
      </c>
      <c r="E202" s="22">
        <f>COUNTIFS($F$5:$F$196,"공사",$E$5:$E$196,"일반경쟁")</f>
        <v>0</v>
      </c>
      <c r="F202" s="22">
        <f>COUNTIFS($F$5:$F$196,"공사",$E$5:$E$196,"일반경쟁")</f>
        <v>0</v>
      </c>
      <c r="G202" s="22">
        <f>COUNTIFS($F$5:$F$196,"공사",$E$5:$E$196,"일반경쟁")</f>
        <v>0</v>
      </c>
      <c r="H202" s="22">
        <f>COUNTIFS($F$5:$F$196,"공사",$E$5:$E$196,"일반경쟁")</f>
        <v>0</v>
      </c>
      <c r="I202" s="22">
        <f>COUNTIFS($F$5:$F$196,"공사",$H$5:$H$196,"전자")</f>
        <v>1</v>
      </c>
      <c r="J202" s="22">
        <f>COUNTIFS($F$5:$F$196,"공사",$H$5:$H$196,"수기")</f>
        <v>0</v>
      </c>
      <c r="K202" s="50" t="str">
        <f>IF(SUM(E202:H202)=0,"-",J202/SUM(E202:H202)*100)</f>
        <v>-</v>
      </c>
      <c r="L202" s="23">
        <f>SUMIF($F$5:$F$37,"공사",$P$5:$P$37)</f>
        <v>0</v>
      </c>
    </row>
    <row r="203" spans="1:32">
      <c r="B203" s="184" t="s">
        <v>70</v>
      </c>
      <c r="C203" s="185"/>
      <c r="D203" s="32">
        <f>SUM(E203:H203)</f>
        <v>0</v>
      </c>
      <c r="E203" s="24">
        <f>COUNTIFS($F$5:$F$196,"물품",$E$5:$E$196,"일반경쟁")</f>
        <v>0</v>
      </c>
      <c r="F203" s="24">
        <f>COUNTIFS($F$5:$F$196,"물품",$E$5:$E$196,"일반경쟁")</f>
        <v>0</v>
      </c>
      <c r="G203" s="24">
        <f>COUNTIFS($F$5:$F$196,"물품",$E$5:$E$196,"일반경쟁")</f>
        <v>0</v>
      </c>
      <c r="H203" s="24">
        <f>COUNTIFS($F$5:$F$196,"물품",$E$5:$E$196,"일반경쟁")</f>
        <v>0</v>
      </c>
      <c r="I203" s="24">
        <f>COUNTIFS($F$5:$F$196,"물품",$H$5:$H$196,"전자")</f>
        <v>3</v>
      </c>
      <c r="J203" s="24">
        <f>COUNTIFS($F$5:$F$196,"물품",$H$5:$H$196,"수기")</f>
        <v>0</v>
      </c>
      <c r="K203" s="50" t="str">
        <f>IF(SUM(E203:H203)=0,"-",J203/SUM(E203:H203)*100)</f>
        <v>-</v>
      </c>
      <c r="L203" s="25">
        <f>SUMIF($F$5:$F$37,"물품",$P$5:$P$37)</f>
        <v>38886900</v>
      </c>
    </row>
    <row r="204" spans="1:32">
      <c r="B204" s="184" t="s">
        <v>71</v>
      </c>
      <c r="C204" s="185"/>
      <c r="D204" s="34">
        <f>SUM(E204:H204)</f>
        <v>89</v>
      </c>
      <c r="E204" s="35">
        <f t="shared" ref="E204:L204" si="5">SUM(E205:E206)</f>
        <v>33</v>
      </c>
      <c r="F204" s="35">
        <f t="shared" si="5"/>
        <v>17</v>
      </c>
      <c r="G204" s="35">
        <f t="shared" si="5"/>
        <v>17</v>
      </c>
      <c r="H204" s="35">
        <f t="shared" si="5"/>
        <v>22</v>
      </c>
      <c r="I204" s="35">
        <f>SUM(I205:I206)</f>
        <v>37</v>
      </c>
      <c r="J204" s="35">
        <f>SUM(J205:J206)</f>
        <v>1</v>
      </c>
      <c r="K204" s="38">
        <f>J204/SUM(E204:H204)*100</f>
        <v>1.1235955056179776</v>
      </c>
      <c r="L204" s="36">
        <f t="shared" si="5"/>
        <v>135444000</v>
      </c>
    </row>
    <row r="205" spans="1:32">
      <c r="B205" s="184" t="s">
        <v>82</v>
      </c>
      <c r="C205" s="185"/>
      <c r="D205" s="34">
        <f>SUM(E205:H205)</f>
        <v>68</v>
      </c>
      <c r="E205" s="35">
        <f>COUNTIFS($F$5:$F$196,"일반용역",$E$5:$E$196,"일반경쟁")</f>
        <v>17</v>
      </c>
      <c r="F205" s="35">
        <f>COUNTIFS($F$5:$F$196,"일반용역",$E$5:$E$196,"일반경쟁")</f>
        <v>17</v>
      </c>
      <c r="G205" s="35">
        <f>COUNTIFS($F$5:$F$196,"일반용역",$E$5:$E$196,"일반경쟁")</f>
        <v>17</v>
      </c>
      <c r="H205" s="35">
        <f>COUNTIFS($F$5:$F$196,"일반용역",$E$5:$E$196,"일반경쟁")</f>
        <v>17</v>
      </c>
      <c r="I205" s="35">
        <f>COUNTIFS($F$5:$F$196,"일반용역",$H$5:$H$196,"전자")</f>
        <v>25</v>
      </c>
      <c r="J205" s="35">
        <f>COUNTIFS($F$5:$F$196,"일반용역",$H$5:$H$196,"수기")</f>
        <v>1</v>
      </c>
      <c r="K205" s="38">
        <f>J205/SUM(E205:H205)*100</f>
        <v>1.4705882352941175</v>
      </c>
      <c r="L205" s="36">
        <f>SUMIF($F$5:$F$37,"일반용역ㅇ",$P$5:$P$37)</f>
        <v>0</v>
      </c>
    </row>
    <row r="206" spans="1:32" ht="17.25" thickBot="1">
      <c r="B206" s="186" t="s">
        <v>83</v>
      </c>
      <c r="C206" s="187"/>
      <c r="D206" s="33">
        <f>SUM(E206:H206)</f>
        <v>21</v>
      </c>
      <c r="E206" s="26">
        <f>COUNTIFS($F$5:$F$196,"연구용역",$E$5:$E$196,"일반경쟁")</f>
        <v>16</v>
      </c>
      <c r="F206" s="26">
        <f>COUNTIFS($F$5:$F$196,"연구용역",$E$5:$E$196,"제한경쟁")</f>
        <v>0</v>
      </c>
      <c r="G206" s="26">
        <f>COUNTIFS($F$5:$F$196,"연구용역",$E$5:$E$196,"수의(경쟁)")</f>
        <v>0</v>
      </c>
      <c r="H206" s="26">
        <f>COUNTIFS($F$5:$F$196,"연구용역",$E$5:$E$196,"수의")</f>
        <v>5</v>
      </c>
      <c r="I206" s="26">
        <f>COUNTIFS($F$5:$F$196,"연구용역",$H$5:$H$196,"전자")</f>
        <v>12</v>
      </c>
      <c r="J206" s="26">
        <f>COUNTIFS($F$5:$F$196,"연구용역",$E$5:$E$196,"수기")</f>
        <v>0</v>
      </c>
      <c r="K206" s="39">
        <f>J206/SUM(E206:H206)*100</f>
        <v>0</v>
      </c>
      <c r="L206" s="27">
        <f>SUMIF($F$5:$F$37,"연구용역",$P$5:$P$37)</f>
        <v>135444000</v>
      </c>
    </row>
    <row r="207" spans="1:32"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32"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2:12"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2:12"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</sheetData>
  <autoFilter ref="A4:AF59"/>
  <mergeCells count="23">
    <mergeCell ref="B202:C202"/>
    <mergeCell ref="B203:C203"/>
    <mergeCell ref="B204:C204"/>
    <mergeCell ref="B205:C205"/>
    <mergeCell ref="B206:C206"/>
    <mergeCell ref="AC3:AD3"/>
    <mergeCell ref="AE3:AE4"/>
    <mergeCell ref="AF3:AF4"/>
    <mergeCell ref="B199:C199"/>
    <mergeCell ref="B200:C200"/>
    <mergeCell ref="T3:W3"/>
    <mergeCell ref="X3:AB3"/>
    <mergeCell ref="B201:C201"/>
    <mergeCell ref="P3:P4"/>
    <mergeCell ref="Q3:Q4"/>
    <mergeCell ref="R3:R4"/>
    <mergeCell ref="S3:S4"/>
    <mergeCell ref="A3:D3"/>
    <mergeCell ref="E3:H3"/>
    <mergeCell ref="I3:K3"/>
    <mergeCell ref="L3:L4"/>
    <mergeCell ref="M3:M4"/>
    <mergeCell ref="N3:O3"/>
  </mergeCells>
  <phoneticPr fontId="2" type="noConversion"/>
  <pageMargins left="0" right="0" top="0" bottom="0" header="0" footer="0"/>
  <pageSetup paperSize="9" scale="44" fitToHeight="0" orientation="landscape" horizontalDpi="4294967294" verticalDpi="4294967294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Sheet3!$A$1:$A$5</xm:f>
          </x14:formula1>
          <xm:sqref>F5:F198</xm:sqref>
        </x14:dataValidation>
        <x14:dataValidation type="list" allowBlank="1" showInputMessage="1" showErrorMessage="1">
          <x14:formula1>
            <xm:f>Sheet3!$D$1:$D$9</xm:f>
          </x14:formula1>
          <xm:sqref>B5:B196</xm:sqref>
        </x14:dataValidation>
        <x14:dataValidation type="list" allowBlank="1" showInputMessage="1" showErrorMessage="1">
          <x14:formula1>
            <xm:f>Sheet3!$C$1:$C$5</xm:f>
          </x14:formula1>
          <xm:sqref>H5:H198</xm:sqref>
        </x14:dataValidation>
        <x14:dataValidation type="list" allowBlank="1" showInputMessage="1" showErrorMessage="1">
          <x14:formula1>
            <xm:f>Sheet3!$B$1:$B$5</xm:f>
          </x14:formula1>
          <xm:sqref>E5:E198</xm:sqref>
        </x14:dataValidation>
        <x14:dataValidation type="list" allowBlank="1" showInputMessage="1" showErrorMessage="1">
          <x14:formula1>
            <xm:f>Sheet3!$H$1:$H$9</xm:f>
          </x14:formula1>
          <xm:sqref>G5:G198</xm:sqref>
        </x14:dataValidation>
        <x14:dataValidation type="list" allowBlank="1" showInputMessage="1" showErrorMessage="1">
          <x14:formula1>
            <xm:f>Sheet3!$L$1:$L$7</xm:f>
          </x14:formula1>
          <xm:sqref>AF5:AF198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 tint="0.39997558519241921"/>
  </sheetPr>
  <dimension ref="A1:Q107"/>
  <sheetViews>
    <sheetView tabSelected="1" zoomScaleNormal="100" workbookViewId="0">
      <pane ySplit="5" topLeftCell="A6" activePane="bottomLeft" state="frozen"/>
      <selection pane="bottomLeft" activeCell="E1" sqref="E1:E1048576"/>
    </sheetView>
  </sheetViews>
  <sheetFormatPr defaultRowHeight="16.5"/>
  <cols>
    <col min="1" max="1" width="5.75" style="1" customWidth="1"/>
    <col min="2" max="3" width="6.25" style="1" customWidth="1"/>
    <col min="4" max="4" width="9.625" style="1" customWidth="1"/>
    <col min="5" max="5" width="25.625" style="1" customWidth="1"/>
    <col min="6" max="6" width="13.375" style="103" customWidth="1"/>
    <col min="7" max="8" width="8.125" style="1" customWidth="1"/>
    <col min="9" max="9" width="8.5" customWidth="1"/>
    <col min="10" max="10" width="14.25" style="107" customWidth="1"/>
    <col min="11" max="11" width="9.75" style="16" customWidth="1"/>
    <col min="12" max="12" width="38.75" style="14" customWidth="1"/>
    <col min="13" max="17" width="9" style="162"/>
  </cols>
  <sheetData>
    <row r="1" spans="1:17" ht="26.25">
      <c r="A1" s="15" t="s">
        <v>720</v>
      </c>
      <c r="B1" s="11"/>
      <c r="C1" s="11"/>
      <c r="E1" s="11"/>
      <c r="F1" s="104"/>
    </row>
    <row r="2" spans="1:17" ht="17.25" thickBot="1">
      <c r="A2" s="12"/>
      <c r="B2" s="19"/>
      <c r="C2" s="19"/>
      <c r="D2" s="20"/>
    </row>
    <row r="3" spans="1:17" ht="16.5" customHeight="1">
      <c r="A3" s="188" t="s">
        <v>543</v>
      </c>
      <c r="B3" s="188"/>
      <c r="C3" s="188"/>
      <c r="D3" s="189"/>
      <c r="E3" s="193" t="s">
        <v>11</v>
      </c>
      <c r="F3" s="166" t="s">
        <v>0</v>
      </c>
      <c r="G3" s="199" t="s">
        <v>1</v>
      </c>
      <c r="H3" s="189"/>
      <c r="I3" s="193" t="s">
        <v>4</v>
      </c>
      <c r="J3" s="166" t="s">
        <v>6</v>
      </c>
      <c r="K3" s="201" t="s">
        <v>44</v>
      </c>
      <c r="L3" s="196" t="s">
        <v>62</v>
      </c>
    </row>
    <row r="4" spans="1:17" s="102" customFormat="1">
      <c r="A4" s="190"/>
      <c r="B4" s="190"/>
      <c r="C4" s="190"/>
      <c r="D4" s="191"/>
      <c r="E4" s="194"/>
      <c r="F4" s="192"/>
      <c r="G4" s="200"/>
      <c r="H4" s="191"/>
      <c r="I4" s="194"/>
      <c r="J4" s="192"/>
      <c r="K4" s="202"/>
      <c r="L4" s="197"/>
      <c r="M4" s="162"/>
      <c r="N4" s="162"/>
      <c r="O4" s="162"/>
      <c r="P4" s="162"/>
      <c r="Q4" s="162"/>
    </row>
    <row r="5" spans="1:17" ht="17.25" thickBot="1">
      <c r="A5" s="158" t="s">
        <v>46</v>
      </c>
      <c r="B5" s="17" t="s">
        <v>17</v>
      </c>
      <c r="C5" s="17" t="s">
        <v>480</v>
      </c>
      <c r="D5" s="158" t="s">
        <v>66</v>
      </c>
      <c r="E5" s="195"/>
      <c r="F5" s="167"/>
      <c r="G5" s="159" t="s">
        <v>2</v>
      </c>
      <c r="H5" s="159" t="s">
        <v>3</v>
      </c>
      <c r="I5" s="195"/>
      <c r="J5" s="167"/>
      <c r="K5" s="203"/>
      <c r="L5" s="198"/>
    </row>
    <row r="6" spans="1:17" s="160" customFormat="1" ht="17.25" thickTop="1">
      <c r="A6" s="223" t="s">
        <v>92</v>
      </c>
      <c r="B6" s="223" t="s">
        <v>84</v>
      </c>
      <c r="C6" s="223" t="s">
        <v>484</v>
      </c>
      <c r="D6" s="223" t="s">
        <v>266</v>
      </c>
      <c r="E6" s="223" t="s">
        <v>547</v>
      </c>
      <c r="F6" s="224">
        <v>43101</v>
      </c>
      <c r="G6" s="224">
        <v>43101</v>
      </c>
      <c r="H6" s="224">
        <v>43465</v>
      </c>
      <c r="I6" s="225">
        <v>16322350</v>
      </c>
      <c r="J6" s="226" t="s">
        <v>541</v>
      </c>
      <c r="K6" s="227" t="s">
        <v>707</v>
      </c>
      <c r="L6" s="228" t="s">
        <v>479</v>
      </c>
    </row>
    <row r="7" spans="1:17">
      <c r="A7" s="129" t="s">
        <v>92</v>
      </c>
      <c r="B7" s="126" t="s">
        <v>84</v>
      </c>
      <c r="C7" s="126" t="s">
        <v>484</v>
      </c>
      <c r="D7" s="126" t="s">
        <v>266</v>
      </c>
      <c r="E7" s="126" t="s">
        <v>478</v>
      </c>
      <c r="F7" s="131">
        <v>43131</v>
      </c>
      <c r="G7" s="131">
        <v>43132</v>
      </c>
      <c r="H7" s="229">
        <v>43131</v>
      </c>
      <c r="I7" s="132">
        <v>13200000</v>
      </c>
      <c r="J7" s="126" t="s">
        <v>511</v>
      </c>
      <c r="K7" s="230" t="s">
        <v>707</v>
      </c>
      <c r="L7" s="126" t="s">
        <v>479</v>
      </c>
    </row>
    <row r="8" spans="1:17" s="101" customFormat="1">
      <c r="A8" s="129" t="s">
        <v>92</v>
      </c>
      <c r="B8" s="231" t="s">
        <v>84</v>
      </c>
      <c r="C8" s="126" t="s">
        <v>484</v>
      </c>
      <c r="D8" s="126" t="s">
        <v>266</v>
      </c>
      <c r="E8" s="126" t="s">
        <v>548</v>
      </c>
      <c r="F8" s="131">
        <v>43122</v>
      </c>
      <c r="G8" s="131">
        <v>43122</v>
      </c>
      <c r="H8" s="131">
        <v>43182</v>
      </c>
      <c r="I8" s="132">
        <v>46970000</v>
      </c>
      <c r="J8" s="129" t="s">
        <v>646</v>
      </c>
      <c r="K8" s="230" t="s">
        <v>708</v>
      </c>
      <c r="L8" s="126" t="s">
        <v>98</v>
      </c>
      <c r="M8" s="162"/>
      <c r="N8" s="162"/>
      <c r="O8" s="162"/>
      <c r="P8" s="162"/>
      <c r="Q8" s="162"/>
    </row>
    <row r="9" spans="1:17" s="101" customFormat="1">
      <c r="A9" s="129" t="s">
        <v>92</v>
      </c>
      <c r="B9" s="126" t="s">
        <v>84</v>
      </c>
      <c r="C9" s="126" t="s">
        <v>484</v>
      </c>
      <c r="D9" s="126" t="s">
        <v>266</v>
      </c>
      <c r="E9" s="126" t="s">
        <v>549</v>
      </c>
      <c r="F9" s="131">
        <v>43159</v>
      </c>
      <c r="G9" s="131">
        <v>43161</v>
      </c>
      <c r="H9" s="131">
        <v>43175</v>
      </c>
      <c r="I9" s="132">
        <v>16057500</v>
      </c>
      <c r="J9" s="126" t="s">
        <v>647</v>
      </c>
      <c r="K9" s="230" t="s">
        <v>514</v>
      </c>
      <c r="L9" s="126" t="s">
        <v>479</v>
      </c>
      <c r="M9" s="162"/>
      <c r="N9" s="162"/>
      <c r="O9" s="162"/>
      <c r="P9" s="162"/>
      <c r="Q9" s="162"/>
    </row>
    <row r="10" spans="1:17" s="101" customFormat="1">
      <c r="A10" s="129" t="s">
        <v>92</v>
      </c>
      <c r="B10" s="126" t="s">
        <v>264</v>
      </c>
      <c r="C10" s="126" t="s">
        <v>484</v>
      </c>
      <c r="D10" s="126" t="s">
        <v>266</v>
      </c>
      <c r="E10" s="126" t="s">
        <v>550</v>
      </c>
      <c r="F10" s="131">
        <v>43169</v>
      </c>
      <c r="G10" s="131">
        <v>43200</v>
      </c>
      <c r="H10" s="131">
        <v>43216</v>
      </c>
      <c r="I10" s="142">
        <v>23945000</v>
      </c>
      <c r="J10" s="131" t="s">
        <v>648</v>
      </c>
      <c r="K10" s="230" t="s">
        <v>514</v>
      </c>
      <c r="L10" s="126" t="s">
        <v>537</v>
      </c>
      <c r="M10" s="162"/>
      <c r="N10" s="162"/>
      <c r="O10" s="162"/>
      <c r="P10" s="162"/>
      <c r="Q10" s="162"/>
    </row>
    <row r="11" spans="1:17" s="101" customFormat="1">
      <c r="A11" s="129" t="s">
        <v>92</v>
      </c>
      <c r="B11" s="126" t="s">
        <v>264</v>
      </c>
      <c r="C11" s="126" t="s">
        <v>484</v>
      </c>
      <c r="D11" s="126" t="s">
        <v>266</v>
      </c>
      <c r="E11" s="126" t="s">
        <v>551</v>
      </c>
      <c r="F11" s="131">
        <v>43201</v>
      </c>
      <c r="G11" s="131">
        <v>43201</v>
      </c>
      <c r="H11" s="131">
        <v>43465</v>
      </c>
      <c r="I11" s="142">
        <v>78521900</v>
      </c>
      <c r="J11" s="131" t="s">
        <v>649</v>
      </c>
      <c r="K11" s="230" t="s">
        <v>709</v>
      </c>
      <c r="L11" s="142" t="s">
        <v>269</v>
      </c>
      <c r="M11" s="162"/>
      <c r="N11" s="162"/>
      <c r="O11" s="162"/>
      <c r="P11" s="162"/>
      <c r="Q11" s="162"/>
    </row>
    <row r="12" spans="1:17" s="101" customFormat="1">
      <c r="A12" s="129" t="s">
        <v>92</v>
      </c>
      <c r="B12" s="126" t="s">
        <v>84</v>
      </c>
      <c r="C12" s="126" t="s">
        <v>484</v>
      </c>
      <c r="D12" s="126" t="s">
        <v>266</v>
      </c>
      <c r="E12" s="126" t="s">
        <v>552</v>
      </c>
      <c r="F12" s="131">
        <v>43203</v>
      </c>
      <c r="G12" s="131">
        <v>43206</v>
      </c>
      <c r="H12" s="131">
        <v>43434</v>
      </c>
      <c r="I12" s="139">
        <v>14000000</v>
      </c>
      <c r="J12" s="131" t="s">
        <v>650</v>
      </c>
      <c r="K12" s="230" t="s">
        <v>710</v>
      </c>
      <c r="L12" s="126" t="s">
        <v>479</v>
      </c>
      <c r="M12" s="162"/>
      <c r="N12" s="162"/>
      <c r="O12" s="162"/>
      <c r="P12" s="162"/>
      <c r="Q12" s="162"/>
    </row>
    <row r="13" spans="1:17" s="102" customFormat="1">
      <c r="A13" s="129" t="s">
        <v>92</v>
      </c>
      <c r="B13" s="126" t="s">
        <v>84</v>
      </c>
      <c r="C13" s="126" t="s">
        <v>484</v>
      </c>
      <c r="D13" s="126" t="s">
        <v>266</v>
      </c>
      <c r="E13" s="126" t="s">
        <v>553</v>
      </c>
      <c r="F13" s="131">
        <v>43231</v>
      </c>
      <c r="G13" s="131">
        <v>43231</v>
      </c>
      <c r="H13" s="131">
        <v>43287</v>
      </c>
      <c r="I13" s="142">
        <v>43828000</v>
      </c>
      <c r="J13" s="131" t="s">
        <v>651</v>
      </c>
      <c r="K13" s="230" t="s">
        <v>516</v>
      </c>
      <c r="L13" s="126" t="s">
        <v>537</v>
      </c>
      <c r="M13" s="162"/>
      <c r="N13" s="162"/>
      <c r="O13" s="162"/>
      <c r="P13" s="162"/>
      <c r="Q13" s="162"/>
    </row>
    <row r="14" spans="1:17" s="102" customFormat="1">
      <c r="A14" s="129" t="s">
        <v>92</v>
      </c>
      <c r="B14" s="126" t="s">
        <v>264</v>
      </c>
      <c r="C14" s="126" t="s">
        <v>484</v>
      </c>
      <c r="D14" s="126" t="s">
        <v>266</v>
      </c>
      <c r="E14" s="126" t="s">
        <v>554</v>
      </c>
      <c r="F14" s="131">
        <v>43231</v>
      </c>
      <c r="G14" s="131">
        <v>43231</v>
      </c>
      <c r="H14" s="131">
        <v>43404</v>
      </c>
      <c r="I14" s="142">
        <v>21877600</v>
      </c>
      <c r="J14" s="131" t="s">
        <v>652</v>
      </c>
      <c r="K14" s="230" t="s">
        <v>710</v>
      </c>
      <c r="L14" s="126" t="s">
        <v>479</v>
      </c>
      <c r="M14" s="162"/>
      <c r="N14" s="162"/>
      <c r="O14" s="162"/>
      <c r="P14" s="162"/>
      <c r="Q14" s="162"/>
    </row>
    <row r="15" spans="1:17" s="102" customFormat="1">
      <c r="A15" s="129" t="s">
        <v>92</v>
      </c>
      <c r="B15" s="126" t="s">
        <v>264</v>
      </c>
      <c r="C15" s="126" t="s">
        <v>484</v>
      </c>
      <c r="D15" s="126" t="s">
        <v>266</v>
      </c>
      <c r="E15" s="126" t="s">
        <v>555</v>
      </c>
      <c r="F15" s="131">
        <v>43231</v>
      </c>
      <c r="G15" s="131">
        <v>43231</v>
      </c>
      <c r="H15" s="131">
        <v>43404</v>
      </c>
      <c r="I15" s="142">
        <v>14000000</v>
      </c>
      <c r="J15" s="131" t="s">
        <v>653</v>
      </c>
      <c r="K15" s="230" t="s">
        <v>710</v>
      </c>
      <c r="L15" s="126" t="s">
        <v>479</v>
      </c>
      <c r="M15" s="162"/>
      <c r="N15" s="162"/>
      <c r="O15" s="162"/>
      <c r="P15" s="162"/>
      <c r="Q15" s="162"/>
    </row>
    <row r="16" spans="1:17" s="102" customFormat="1">
      <c r="A16" s="129" t="s">
        <v>92</v>
      </c>
      <c r="B16" s="126" t="s">
        <v>84</v>
      </c>
      <c r="C16" s="126" t="s">
        <v>484</v>
      </c>
      <c r="D16" s="126" t="s">
        <v>266</v>
      </c>
      <c r="E16" s="126" t="s">
        <v>556</v>
      </c>
      <c r="F16" s="131">
        <v>43220</v>
      </c>
      <c r="G16" s="131">
        <v>43222</v>
      </c>
      <c r="H16" s="131">
        <v>43451</v>
      </c>
      <c r="I16" s="142">
        <v>13500000</v>
      </c>
      <c r="J16" s="131" t="s">
        <v>654</v>
      </c>
      <c r="K16" s="230" t="s">
        <v>711</v>
      </c>
      <c r="L16" s="126" t="s">
        <v>479</v>
      </c>
      <c r="M16" s="162"/>
      <c r="N16" s="162"/>
      <c r="O16" s="162"/>
      <c r="P16" s="162"/>
      <c r="Q16" s="162"/>
    </row>
    <row r="17" spans="1:17" s="102" customFormat="1">
      <c r="A17" s="129" t="s">
        <v>92</v>
      </c>
      <c r="B17" s="126" t="s">
        <v>84</v>
      </c>
      <c r="C17" s="126" t="s">
        <v>484</v>
      </c>
      <c r="D17" s="126" t="s">
        <v>266</v>
      </c>
      <c r="E17" s="126" t="s">
        <v>557</v>
      </c>
      <c r="F17" s="131">
        <v>43231</v>
      </c>
      <c r="G17" s="131">
        <v>43237</v>
      </c>
      <c r="H17" s="131">
        <v>43451</v>
      </c>
      <c r="I17" s="142">
        <v>16800000</v>
      </c>
      <c r="J17" s="131" t="s">
        <v>655</v>
      </c>
      <c r="K17" s="230" t="s">
        <v>710</v>
      </c>
      <c r="L17" s="126" t="s">
        <v>479</v>
      </c>
      <c r="M17" s="162"/>
      <c r="N17" s="162"/>
      <c r="O17" s="162"/>
      <c r="P17" s="162"/>
      <c r="Q17" s="162"/>
    </row>
    <row r="18" spans="1:17" s="162" customFormat="1">
      <c r="A18" s="129" t="s">
        <v>92</v>
      </c>
      <c r="B18" s="126" t="s">
        <v>264</v>
      </c>
      <c r="C18" s="126" t="s">
        <v>484</v>
      </c>
      <c r="D18" s="126" t="s">
        <v>266</v>
      </c>
      <c r="E18" s="126" t="s">
        <v>558</v>
      </c>
      <c r="F18" s="131">
        <v>43236</v>
      </c>
      <c r="G18" s="131">
        <v>43266</v>
      </c>
      <c r="H18" s="131">
        <v>43266</v>
      </c>
      <c r="I18" s="139">
        <v>14742800</v>
      </c>
      <c r="J18" s="232" t="s">
        <v>648</v>
      </c>
      <c r="K18" s="142" t="s">
        <v>710</v>
      </c>
      <c r="L18" s="126" t="s">
        <v>479</v>
      </c>
    </row>
    <row r="19" spans="1:17" s="102" customFormat="1">
      <c r="A19" s="129" t="s">
        <v>92</v>
      </c>
      <c r="B19" s="126" t="s">
        <v>84</v>
      </c>
      <c r="C19" s="126" t="s">
        <v>484</v>
      </c>
      <c r="D19" s="126" t="s">
        <v>266</v>
      </c>
      <c r="E19" s="126" t="s">
        <v>559</v>
      </c>
      <c r="F19" s="131">
        <v>43228</v>
      </c>
      <c r="G19" s="131">
        <v>43231</v>
      </c>
      <c r="H19" s="131">
        <v>43434</v>
      </c>
      <c r="I19" s="142">
        <v>121000000</v>
      </c>
      <c r="J19" s="131" t="s">
        <v>656</v>
      </c>
      <c r="K19" s="230" t="s">
        <v>710</v>
      </c>
      <c r="L19" s="126" t="s">
        <v>98</v>
      </c>
      <c r="M19" s="162"/>
      <c r="N19" s="162"/>
      <c r="O19" s="162"/>
      <c r="P19" s="162"/>
      <c r="Q19" s="162"/>
    </row>
    <row r="20" spans="1:17" s="102" customFormat="1">
      <c r="A20" s="129" t="s">
        <v>92</v>
      </c>
      <c r="B20" s="126" t="s">
        <v>84</v>
      </c>
      <c r="C20" s="126" t="s">
        <v>484</v>
      </c>
      <c r="D20" s="126" t="s">
        <v>266</v>
      </c>
      <c r="E20" s="126" t="s">
        <v>560</v>
      </c>
      <c r="F20" s="131">
        <v>43228</v>
      </c>
      <c r="G20" s="131">
        <v>43231</v>
      </c>
      <c r="H20" s="131">
        <v>43434</v>
      </c>
      <c r="I20" s="139">
        <v>124000000</v>
      </c>
      <c r="J20" s="131" t="s">
        <v>175</v>
      </c>
      <c r="K20" s="230" t="s">
        <v>710</v>
      </c>
      <c r="L20" s="126" t="s">
        <v>98</v>
      </c>
      <c r="M20" s="162"/>
      <c r="N20" s="162"/>
      <c r="O20" s="162"/>
      <c r="P20" s="162"/>
      <c r="Q20" s="162"/>
    </row>
    <row r="21" spans="1:17" s="102" customFormat="1">
      <c r="A21" s="129" t="s">
        <v>92</v>
      </c>
      <c r="B21" s="126" t="s">
        <v>84</v>
      </c>
      <c r="C21" s="126" t="s">
        <v>484</v>
      </c>
      <c r="D21" s="126" t="s">
        <v>266</v>
      </c>
      <c r="E21" s="126" t="s">
        <v>561</v>
      </c>
      <c r="F21" s="131">
        <v>43238</v>
      </c>
      <c r="G21" s="131">
        <v>43241</v>
      </c>
      <c r="H21" s="131">
        <v>43255</v>
      </c>
      <c r="I21" s="139">
        <v>19900000</v>
      </c>
      <c r="J21" s="131" t="s">
        <v>657</v>
      </c>
      <c r="K21" s="230" t="s">
        <v>712</v>
      </c>
      <c r="L21" s="126" t="s">
        <v>479</v>
      </c>
      <c r="M21" s="162"/>
      <c r="N21" s="162"/>
      <c r="O21" s="162"/>
      <c r="P21" s="162"/>
      <c r="Q21" s="162"/>
    </row>
    <row r="22" spans="1:17" s="102" customFormat="1">
      <c r="A22" s="129" t="s">
        <v>92</v>
      </c>
      <c r="B22" s="126" t="s">
        <v>84</v>
      </c>
      <c r="C22" s="126" t="s">
        <v>484</v>
      </c>
      <c r="D22" s="126" t="s">
        <v>266</v>
      </c>
      <c r="E22" s="126" t="s">
        <v>562</v>
      </c>
      <c r="F22" s="131">
        <v>43228</v>
      </c>
      <c r="G22" s="131">
        <v>43231</v>
      </c>
      <c r="H22" s="131">
        <v>43434</v>
      </c>
      <c r="I22" s="139">
        <v>373000000</v>
      </c>
      <c r="J22" s="131" t="s">
        <v>173</v>
      </c>
      <c r="K22" s="230" t="s">
        <v>710</v>
      </c>
      <c r="L22" s="126" t="s">
        <v>98</v>
      </c>
      <c r="M22" s="162"/>
      <c r="N22" s="162"/>
      <c r="O22" s="162"/>
      <c r="P22" s="162"/>
      <c r="Q22" s="162"/>
    </row>
    <row r="23" spans="1:17" s="102" customFormat="1">
      <c r="A23" s="129" t="s">
        <v>92</v>
      </c>
      <c r="B23" s="126" t="s">
        <v>81</v>
      </c>
      <c r="C23" s="126" t="s">
        <v>484</v>
      </c>
      <c r="D23" s="126" t="s">
        <v>266</v>
      </c>
      <c r="E23" s="126" t="s">
        <v>563</v>
      </c>
      <c r="F23" s="131">
        <v>43241</v>
      </c>
      <c r="G23" s="131">
        <v>43244</v>
      </c>
      <c r="H23" s="131">
        <v>43453</v>
      </c>
      <c r="I23" s="139">
        <v>19000000</v>
      </c>
      <c r="J23" s="131" t="s">
        <v>658</v>
      </c>
      <c r="K23" s="230" t="s">
        <v>516</v>
      </c>
      <c r="L23" s="126" t="s">
        <v>479</v>
      </c>
      <c r="M23" s="162"/>
      <c r="N23" s="162"/>
      <c r="O23" s="162"/>
      <c r="P23" s="162"/>
      <c r="Q23" s="162"/>
    </row>
    <row r="24" spans="1:17" s="102" customFormat="1">
      <c r="A24" s="129" t="s">
        <v>92</v>
      </c>
      <c r="B24" s="126" t="s">
        <v>264</v>
      </c>
      <c r="C24" s="126" t="s">
        <v>484</v>
      </c>
      <c r="D24" s="126" t="s">
        <v>266</v>
      </c>
      <c r="E24" s="126" t="s">
        <v>564</v>
      </c>
      <c r="F24" s="131">
        <v>43238</v>
      </c>
      <c r="G24" s="131">
        <v>43238</v>
      </c>
      <c r="H24" s="131">
        <v>43266</v>
      </c>
      <c r="I24" s="142">
        <v>18414000</v>
      </c>
      <c r="J24" s="131" t="s">
        <v>659</v>
      </c>
      <c r="K24" s="233" t="s">
        <v>712</v>
      </c>
      <c r="L24" s="126" t="s">
        <v>479</v>
      </c>
      <c r="M24" s="162"/>
      <c r="N24" s="162"/>
      <c r="O24" s="162"/>
      <c r="P24" s="162"/>
      <c r="Q24" s="162"/>
    </row>
    <row r="25" spans="1:17" s="102" customFormat="1">
      <c r="A25" s="129" t="s">
        <v>92</v>
      </c>
      <c r="B25" s="126" t="s">
        <v>264</v>
      </c>
      <c r="C25" s="126" t="s">
        <v>484</v>
      </c>
      <c r="D25" s="126" t="s">
        <v>266</v>
      </c>
      <c r="E25" s="126" t="s">
        <v>565</v>
      </c>
      <c r="F25" s="131">
        <v>43238</v>
      </c>
      <c r="G25" s="131">
        <v>43266</v>
      </c>
      <c r="H25" s="131">
        <v>43266</v>
      </c>
      <c r="I25" s="142">
        <v>18414000</v>
      </c>
      <c r="J25" s="131" t="s">
        <v>660</v>
      </c>
      <c r="K25" s="233" t="s">
        <v>514</v>
      </c>
      <c r="L25" s="126" t="s">
        <v>479</v>
      </c>
      <c r="M25" s="162"/>
      <c r="N25" s="162"/>
      <c r="O25" s="162"/>
      <c r="P25" s="162"/>
      <c r="Q25" s="162"/>
    </row>
    <row r="26" spans="1:17" s="102" customFormat="1">
      <c r="A26" s="129" t="s">
        <v>92</v>
      </c>
      <c r="B26" s="126" t="s">
        <v>264</v>
      </c>
      <c r="C26" s="126" t="s">
        <v>484</v>
      </c>
      <c r="D26" s="126" t="s">
        <v>266</v>
      </c>
      <c r="E26" s="126" t="s">
        <v>566</v>
      </c>
      <c r="F26" s="131">
        <v>43250</v>
      </c>
      <c r="G26" s="131">
        <v>43280</v>
      </c>
      <c r="H26" s="131">
        <v>43280</v>
      </c>
      <c r="I26" s="142">
        <v>16842500</v>
      </c>
      <c r="J26" s="131" t="s">
        <v>648</v>
      </c>
      <c r="K26" s="233" t="s">
        <v>711</v>
      </c>
      <c r="L26" s="126" t="s">
        <v>479</v>
      </c>
      <c r="M26" s="162"/>
      <c r="N26" s="162"/>
      <c r="O26" s="162"/>
      <c r="P26" s="162"/>
      <c r="Q26" s="162"/>
    </row>
    <row r="27" spans="1:17" s="102" customFormat="1">
      <c r="A27" s="129" t="s">
        <v>92</v>
      </c>
      <c r="B27" s="126" t="s">
        <v>84</v>
      </c>
      <c r="C27" s="126" t="s">
        <v>484</v>
      </c>
      <c r="D27" s="126" t="s">
        <v>266</v>
      </c>
      <c r="E27" s="126" t="s">
        <v>540</v>
      </c>
      <c r="F27" s="131">
        <v>43252</v>
      </c>
      <c r="G27" s="131">
        <v>43252</v>
      </c>
      <c r="H27" s="131">
        <v>43465</v>
      </c>
      <c r="I27" s="142">
        <v>41951525</v>
      </c>
      <c r="J27" s="131" t="s">
        <v>541</v>
      </c>
      <c r="K27" s="233" t="s">
        <v>707</v>
      </c>
      <c r="L27" s="126" t="s">
        <v>542</v>
      </c>
      <c r="M27" s="162"/>
      <c r="N27" s="162"/>
      <c r="O27" s="162"/>
      <c r="P27" s="162"/>
      <c r="Q27" s="162"/>
    </row>
    <row r="28" spans="1:17" s="102" customFormat="1">
      <c r="A28" s="129" t="s">
        <v>92</v>
      </c>
      <c r="B28" s="126" t="s">
        <v>81</v>
      </c>
      <c r="C28" s="126" t="s">
        <v>484</v>
      </c>
      <c r="D28" s="126" t="s">
        <v>266</v>
      </c>
      <c r="E28" s="126" t="s">
        <v>567</v>
      </c>
      <c r="F28" s="131">
        <v>43271</v>
      </c>
      <c r="G28" s="131">
        <v>43276</v>
      </c>
      <c r="H28" s="131">
        <v>43395</v>
      </c>
      <c r="I28" s="142">
        <v>27272720</v>
      </c>
      <c r="J28" s="131" t="s">
        <v>170</v>
      </c>
      <c r="K28" s="233" t="s">
        <v>711</v>
      </c>
      <c r="L28" s="126" t="s">
        <v>269</v>
      </c>
      <c r="M28" s="162"/>
      <c r="N28" s="162"/>
      <c r="O28" s="162"/>
      <c r="P28" s="162"/>
      <c r="Q28" s="162"/>
    </row>
    <row r="29" spans="1:17" s="102" customFormat="1">
      <c r="A29" s="129" t="s">
        <v>92</v>
      </c>
      <c r="B29" s="126" t="s">
        <v>264</v>
      </c>
      <c r="C29" s="126" t="s">
        <v>484</v>
      </c>
      <c r="D29" s="126" t="s">
        <v>266</v>
      </c>
      <c r="E29" s="126" t="s">
        <v>568</v>
      </c>
      <c r="F29" s="131">
        <v>43280</v>
      </c>
      <c r="G29" s="131">
        <v>43280</v>
      </c>
      <c r="H29" s="131">
        <v>43465</v>
      </c>
      <c r="I29" s="142">
        <v>12000000</v>
      </c>
      <c r="J29" s="131" t="s">
        <v>660</v>
      </c>
      <c r="K29" s="233" t="s">
        <v>514</v>
      </c>
      <c r="L29" s="126" t="s">
        <v>479</v>
      </c>
      <c r="M29" s="162"/>
      <c r="N29" s="162"/>
      <c r="O29" s="162"/>
      <c r="P29" s="162"/>
      <c r="Q29" s="162"/>
    </row>
    <row r="30" spans="1:17" s="162" customFormat="1">
      <c r="A30" s="129" t="s">
        <v>92</v>
      </c>
      <c r="B30" s="126" t="s">
        <v>84</v>
      </c>
      <c r="C30" s="126" t="s">
        <v>484</v>
      </c>
      <c r="D30" s="126" t="s">
        <v>266</v>
      </c>
      <c r="E30" s="126" t="s">
        <v>569</v>
      </c>
      <c r="F30" s="131">
        <v>43283</v>
      </c>
      <c r="G30" s="131">
        <v>43284</v>
      </c>
      <c r="H30" s="131">
        <v>43373</v>
      </c>
      <c r="I30" s="142">
        <v>19870000</v>
      </c>
      <c r="J30" s="131" t="s">
        <v>511</v>
      </c>
      <c r="K30" s="233" t="s">
        <v>707</v>
      </c>
      <c r="L30" s="126" t="s">
        <v>479</v>
      </c>
    </row>
    <row r="31" spans="1:17" s="162" customFormat="1">
      <c r="A31" s="129" t="s">
        <v>92</v>
      </c>
      <c r="B31" s="126" t="s">
        <v>84</v>
      </c>
      <c r="C31" s="126" t="s">
        <v>484</v>
      </c>
      <c r="D31" s="126" t="s">
        <v>266</v>
      </c>
      <c r="E31" s="126" t="s">
        <v>570</v>
      </c>
      <c r="F31" s="131">
        <v>43279</v>
      </c>
      <c r="G31" s="131">
        <v>43280</v>
      </c>
      <c r="H31" s="131">
        <v>43465</v>
      </c>
      <c r="I31" s="142">
        <v>30000000</v>
      </c>
      <c r="J31" s="131" t="s">
        <v>661</v>
      </c>
      <c r="K31" s="233" t="s">
        <v>710</v>
      </c>
      <c r="L31" s="126" t="s">
        <v>269</v>
      </c>
    </row>
    <row r="32" spans="1:17" s="162" customFormat="1">
      <c r="A32" s="129" t="s">
        <v>92</v>
      </c>
      <c r="B32" s="126" t="s">
        <v>84</v>
      </c>
      <c r="C32" s="126" t="s">
        <v>484</v>
      </c>
      <c r="D32" s="126" t="s">
        <v>266</v>
      </c>
      <c r="E32" s="126" t="s">
        <v>571</v>
      </c>
      <c r="F32" s="131">
        <v>43160</v>
      </c>
      <c r="G32" s="131">
        <v>43160</v>
      </c>
      <c r="H32" s="131">
        <v>43210</v>
      </c>
      <c r="I32" s="142">
        <v>19964560</v>
      </c>
      <c r="J32" s="131" t="s">
        <v>155</v>
      </c>
      <c r="K32" s="233" t="s">
        <v>707</v>
      </c>
      <c r="L32" s="126" t="s">
        <v>479</v>
      </c>
    </row>
    <row r="33" spans="1:12" s="162" customFormat="1">
      <c r="A33" s="129" t="s">
        <v>92</v>
      </c>
      <c r="B33" s="126" t="s">
        <v>84</v>
      </c>
      <c r="C33" s="126" t="s">
        <v>484</v>
      </c>
      <c r="D33" s="126" t="s">
        <v>266</v>
      </c>
      <c r="E33" s="126" t="s">
        <v>572</v>
      </c>
      <c r="F33" s="131">
        <v>43292</v>
      </c>
      <c r="G33" s="131">
        <v>43304</v>
      </c>
      <c r="H33" s="131">
        <v>43393</v>
      </c>
      <c r="I33" s="142">
        <v>9000000</v>
      </c>
      <c r="J33" s="131" t="s">
        <v>662</v>
      </c>
      <c r="K33" s="233" t="s">
        <v>516</v>
      </c>
      <c r="L33" s="126" t="s">
        <v>479</v>
      </c>
    </row>
    <row r="34" spans="1:12" s="162" customFormat="1">
      <c r="A34" s="129" t="s">
        <v>92</v>
      </c>
      <c r="B34" s="126" t="s">
        <v>81</v>
      </c>
      <c r="C34" s="126" t="s">
        <v>484</v>
      </c>
      <c r="D34" s="126" t="s">
        <v>266</v>
      </c>
      <c r="E34" s="126" t="s">
        <v>573</v>
      </c>
      <c r="F34" s="131">
        <v>43294</v>
      </c>
      <c r="G34" s="131">
        <v>43297</v>
      </c>
      <c r="H34" s="131">
        <v>43446</v>
      </c>
      <c r="I34" s="142">
        <v>26000000</v>
      </c>
      <c r="J34" s="131" t="s">
        <v>170</v>
      </c>
      <c r="K34" s="233" t="s">
        <v>514</v>
      </c>
      <c r="L34" s="126" t="s">
        <v>269</v>
      </c>
    </row>
    <row r="35" spans="1:12" s="162" customFormat="1">
      <c r="A35" s="129" t="s">
        <v>92</v>
      </c>
      <c r="B35" s="126" t="s">
        <v>84</v>
      </c>
      <c r="C35" s="126" t="s">
        <v>484</v>
      </c>
      <c r="D35" s="126" t="s">
        <v>266</v>
      </c>
      <c r="E35" s="126" t="s">
        <v>574</v>
      </c>
      <c r="F35" s="131">
        <v>43301</v>
      </c>
      <c r="G35" s="131">
        <v>43306</v>
      </c>
      <c r="H35" s="131">
        <v>43405</v>
      </c>
      <c r="I35" s="142">
        <v>19830000</v>
      </c>
      <c r="J35" s="131" t="s">
        <v>663</v>
      </c>
      <c r="K35" s="233" t="s">
        <v>512</v>
      </c>
      <c r="L35" s="126" t="s">
        <v>479</v>
      </c>
    </row>
    <row r="36" spans="1:12" s="162" customFormat="1">
      <c r="A36" s="129" t="s">
        <v>92</v>
      </c>
      <c r="B36" s="126" t="s">
        <v>81</v>
      </c>
      <c r="C36" s="126" t="s">
        <v>484</v>
      </c>
      <c r="D36" s="126" t="s">
        <v>266</v>
      </c>
      <c r="E36" s="126" t="s">
        <v>575</v>
      </c>
      <c r="F36" s="131">
        <v>43301</v>
      </c>
      <c r="G36" s="131">
        <v>43306</v>
      </c>
      <c r="H36" s="131">
        <v>43455</v>
      </c>
      <c r="I36" s="142">
        <v>26000000</v>
      </c>
      <c r="J36" s="131" t="s">
        <v>169</v>
      </c>
      <c r="K36" s="233" t="s">
        <v>520</v>
      </c>
      <c r="L36" s="126" t="s">
        <v>269</v>
      </c>
    </row>
    <row r="37" spans="1:12" s="162" customFormat="1">
      <c r="A37" s="129" t="s">
        <v>92</v>
      </c>
      <c r="B37" s="126" t="s">
        <v>84</v>
      </c>
      <c r="C37" s="126" t="s">
        <v>484</v>
      </c>
      <c r="D37" s="126" t="s">
        <v>266</v>
      </c>
      <c r="E37" s="126" t="s">
        <v>576</v>
      </c>
      <c r="F37" s="131">
        <v>43306</v>
      </c>
      <c r="G37" s="131">
        <v>43307</v>
      </c>
      <c r="H37" s="131">
        <v>43336</v>
      </c>
      <c r="I37" s="142">
        <v>16000000</v>
      </c>
      <c r="J37" s="131" t="s">
        <v>517</v>
      </c>
      <c r="K37" s="233" t="s">
        <v>713</v>
      </c>
      <c r="L37" s="126" t="s">
        <v>479</v>
      </c>
    </row>
    <row r="38" spans="1:12" s="162" customFormat="1">
      <c r="A38" s="129" t="s">
        <v>92</v>
      </c>
      <c r="B38" s="126" t="s">
        <v>84</v>
      </c>
      <c r="C38" s="126" t="s">
        <v>484</v>
      </c>
      <c r="D38" s="126" t="s">
        <v>266</v>
      </c>
      <c r="E38" s="126" t="s">
        <v>577</v>
      </c>
      <c r="F38" s="131">
        <v>43319</v>
      </c>
      <c r="G38" s="131">
        <v>43322</v>
      </c>
      <c r="H38" s="131">
        <v>43409</v>
      </c>
      <c r="I38" s="142">
        <v>19500000</v>
      </c>
      <c r="J38" s="131" t="s">
        <v>664</v>
      </c>
      <c r="K38" s="233" t="s">
        <v>710</v>
      </c>
      <c r="L38" s="126" t="s">
        <v>479</v>
      </c>
    </row>
    <row r="39" spans="1:12" s="162" customFormat="1">
      <c r="A39" s="129" t="s">
        <v>92</v>
      </c>
      <c r="B39" s="126" t="s">
        <v>84</v>
      </c>
      <c r="C39" s="126" t="s">
        <v>484</v>
      </c>
      <c r="D39" s="126" t="s">
        <v>266</v>
      </c>
      <c r="E39" s="126" t="s">
        <v>578</v>
      </c>
      <c r="F39" s="131">
        <v>43326</v>
      </c>
      <c r="G39" s="131">
        <v>43333</v>
      </c>
      <c r="H39" s="131">
        <v>43452</v>
      </c>
      <c r="I39" s="142">
        <v>130259020</v>
      </c>
      <c r="J39" s="131" t="s">
        <v>665</v>
      </c>
      <c r="K39" s="233" t="s">
        <v>520</v>
      </c>
      <c r="L39" s="126" t="s">
        <v>269</v>
      </c>
    </row>
    <row r="40" spans="1:12" s="162" customFormat="1">
      <c r="A40" s="129" t="s">
        <v>92</v>
      </c>
      <c r="B40" s="126" t="s">
        <v>264</v>
      </c>
      <c r="C40" s="126" t="s">
        <v>484</v>
      </c>
      <c r="D40" s="126" t="s">
        <v>266</v>
      </c>
      <c r="E40" s="126" t="s">
        <v>579</v>
      </c>
      <c r="F40" s="131">
        <v>43353</v>
      </c>
      <c r="G40" s="131">
        <v>43353</v>
      </c>
      <c r="H40" s="131">
        <v>43443</v>
      </c>
      <c r="I40" s="142">
        <v>10529820</v>
      </c>
      <c r="J40" s="131" t="s">
        <v>652</v>
      </c>
      <c r="K40" s="233" t="s">
        <v>514</v>
      </c>
      <c r="L40" s="126" t="s">
        <v>479</v>
      </c>
    </row>
    <row r="41" spans="1:12" s="162" customFormat="1">
      <c r="A41" s="129" t="s">
        <v>92</v>
      </c>
      <c r="B41" s="126" t="s">
        <v>84</v>
      </c>
      <c r="C41" s="126" t="s">
        <v>484</v>
      </c>
      <c r="D41" s="126" t="s">
        <v>266</v>
      </c>
      <c r="E41" s="126" t="s">
        <v>580</v>
      </c>
      <c r="F41" s="131">
        <v>43354</v>
      </c>
      <c r="G41" s="131">
        <v>43354</v>
      </c>
      <c r="H41" s="131">
        <v>43646</v>
      </c>
      <c r="I41" s="142">
        <v>19950000</v>
      </c>
      <c r="J41" s="131" t="s">
        <v>518</v>
      </c>
      <c r="K41" s="233" t="s">
        <v>519</v>
      </c>
      <c r="L41" s="126" t="s">
        <v>479</v>
      </c>
    </row>
    <row r="42" spans="1:12" s="162" customFormat="1">
      <c r="A42" s="129" t="s">
        <v>92</v>
      </c>
      <c r="B42" s="126" t="s">
        <v>84</v>
      </c>
      <c r="C42" s="126" t="s">
        <v>484</v>
      </c>
      <c r="D42" s="126" t="s">
        <v>266</v>
      </c>
      <c r="E42" s="126" t="s">
        <v>581</v>
      </c>
      <c r="F42" s="131">
        <v>43354</v>
      </c>
      <c r="G42" s="131">
        <v>43354</v>
      </c>
      <c r="H42" s="131">
        <v>43373</v>
      </c>
      <c r="I42" s="142">
        <v>14465000</v>
      </c>
      <c r="J42" s="131" t="s">
        <v>532</v>
      </c>
      <c r="K42" s="233" t="s">
        <v>520</v>
      </c>
      <c r="L42" s="126" t="s">
        <v>479</v>
      </c>
    </row>
    <row r="43" spans="1:12" s="162" customFormat="1">
      <c r="A43" s="129" t="s">
        <v>92</v>
      </c>
      <c r="B43" s="126" t="s">
        <v>264</v>
      </c>
      <c r="C43" s="126" t="s">
        <v>484</v>
      </c>
      <c r="D43" s="126" t="s">
        <v>266</v>
      </c>
      <c r="E43" s="126" t="s">
        <v>582</v>
      </c>
      <c r="F43" s="131">
        <v>43355</v>
      </c>
      <c r="G43" s="131">
        <v>43355</v>
      </c>
      <c r="H43" s="131">
        <v>43388</v>
      </c>
      <c r="I43" s="142">
        <v>16090000</v>
      </c>
      <c r="J43" s="131" t="s">
        <v>534</v>
      </c>
      <c r="K43" s="233" t="s">
        <v>520</v>
      </c>
      <c r="L43" s="126" t="s">
        <v>479</v>
      </c>
    </row>
    <row r="44" spans="1:12" s="162" customFormat="1">
      <c r="A44" s="129" t="s">
        <v>92</v>
      </c>
      <c r="B44" s="126" t="s">
        <v>264</v>
      </c>
      <c r="C44" s="126" t="s">
        <v>484</v>
      </c>
      <c r="D44" s="126" t="s">
        <v>266</v>
      </c>
      <c r="E44" s="126" t="s">
        <v>583</v>
      </c>
      <c r="F44" s="131">
        <v>43360</v>
      </c>
      <c r="G44" s="131">
        <v>43360</v>
      </c>
      <c r="H44" s="131">
        <v>43465</v>
      </c>
      <c r="I44" s="142">
        <v>13255000</v>
      </c>
      <c r="J44" s="131" t="s">
        <v>666</v>
      </c>
      <c r="K44" s="233" t="s">
        <v>514</v>
      </c>
      <c r="L44" s="126" t="s">
        <v>479</v>
      </c>
    </row>
    <row r="45" spans="1:12" s="162" customFormat="1">
      <c r="A45" s="129" t="s">
        <v>92</v>
      </c>
      <c r="B45" s="126" t="s">
        <v>84</v>
      </c>
      <c r="C45" s="126" t="s">
        <v>484</v>
      </c>
      <c r="D45" s="126" t="s">
        <v>93</v>
      </c>
      <c r="E45" s="126" t="s">
        <v>584</v>
      </c>
      <c r="F45" s="131">
        <v>43371</v>
      </c>
      <c r="G45" s="131">
        <v>43371</v>
      </c>
      <c r="H45" s="131">
        <v>43431</v>
      </c>
      <c r="I45" s="142">
        <v>18900000</v>
      </c>
      <c r="J45" s="131" t="s">
        <v>667</v>
      </c>
      <c r="K45" s="233" t="s">
        <v>714</v>
      </c>
      <c r="L45" s="126" t="s">
        <v>479</v>
      </c>
    </row>
    <row r="46" spans="1:12" s="162" customFormat="1">
      <c r="A46" s="129" t="s">
        <v>92</v>
      </c>
      <c r="B46" s="126" t="s">
        <v>84</v>
      </c>
      <c r="C46" s="126" t="s">
        <v>484</v>
      </c>
      <c r="D46" s="126" t="s">
        <v>266</v>
      </c>
      <c r="E46" s="126" t="s">
        <v>585</v>
      </c>
      <c r="F46" s="131">
        <v>43375</v>
      </c>
      <c r="G46" s="131">
        <v>43375</v>
      </c>
      <c r="H46" s="131">
        <v>43464</v>
      </c>
      <c r="I46" s="142">
        <v>33800000</v>
      </c>
      <c r="J46" s="131" t="s">
        <v>668</v>
      </c>
      <c r="K46" s="233" t="s">
        <v>710</v>
      </c>
      <c r="L46" s="126" t="s">
        <v>269</v>
      </c>
    </row>
    <row r="47" spans="1:12" s="162" customFormat="1">
      <c r="A47" s="129" t="s">
        <v>92</v>
      </c>
      <c r="B47" s="126" t="s">
        <v>84</v>
      </c>
      <c r="C47" s="126" t="s">
        <v>484</v>
      </c>
      <c r="D47" s="126" t="s">
        <v>266</v>
      </c>
      <c r="E47" s="126" t="s">
        <v>586</v>
      </c>
      <c r="F47" s="131">
        <v>43382</v>
      </c>
      <c r="G47" s="131">
        <v>43382</v>
      </c>
      <c r="H47" s="131">
        <v>43441</v>
      </c>
      <c r="I47" s="142">
        <v>16300000</v>
      </c>
      <c r="J47" s="131" t="s">
        <v>669</v>
      </c>
      <c r="K47" s="233" t="s">
        <v>714</v>
      </c>
      <c r="L47" s="126" t="s">
        <v>479</v>
      </c>
    </row>
    <row r="48" spans="1:12" s="162" customFormat="1">
      <c r="A48" s="129" t="s">
        <v>92</v>
      </c>
      <c r="B48" s="126" t="s">
        <v>84</v>
      </c>
      <c r="C48" s="126" t="s">
        <v>484</v>
      </c>
      <c r="D48" s="126" t="s">
        <v>93</v>
      </c>
      <c r="E48" s="126" t="s">
        <v>587</v>
      </c>
      <c r="F48" s="131">
        <v>43388</v>
      </c>
      <c r="G48" s="131">
        <v>43388</v>
      </c>
      <c r="H48" s="131">
        <v>43448</v>
      </c>
      <c r="I48" s="142">
        <v>14700000</v>
      </c>
      <c r="J48" s="131" t="s">
        <v>670</v>
      </c>
      <c r="K48" s="233" t="s">
        <v>714</v>
      </c>
      <c r="L48" s="126" t="s">
        <v>479</v>
      </c>
    </row>
    <row r="49" spans="1:17" s="162" customFormat="1">
      <c r="A49" s="129" t="s">
        <v>92</v>
      </c>
      <c r="B49" s="126" t="s">
        <v>264</v>
      </c>
      <c r="C49" s="126" t="s">
        <v>484</v>
      </c>
      <c r="D49" s="126" t="s">
        <v>266</v>
      </c>
      <c r="E49" s="126" t="s">
        <v>588</v>
      </c>
      <c r="F49" s="131">
        <v>43391</v>
      </c>
      <c r="G49" s="131">
        <v>43391</v>
      </c>
      <c r="H49" s="131">
        <v>43434</v>
      </c>
      <c r="I49" s="142">
        <v>17040000</v>
      </c>
      <c r="J49" s="131" t="s">
        <v>671</v>
      </c>
      <c r="K49" s="233" t="s">
        <v>512</v>
      </c>
      <c r="L49" s="126" t="s">
        <v>479</v>
      </c>
    </row>
    <row r="50" spans="1:17" s="162" customFormat="1">
      <c r="A50" s="129" t="s">
        <v>92</v>
      </c>
      <c r="B50" s="126" t="s">
        <v>81</v>
      </c>
      <c r="C50" s="126" t="s">
        <v>484</v>
      </c>
      <c r="D50" s="126" t="s">
        <v>266</v>
      </c>
      <c r="E50" s="126" t="s">
        <v>589</v>
      </c>
      <c r="F50" s="131">
        <v>43397</v>
      </c>
      <c r="G50" s="131">
        <v>43397</v>
      </c>
      <c r="H50" s="131">
        <v>43426</v>
      </c>
      <c r="I50" s="142">
        <v>9700000</v>
      </c>
      <c r="J50" s="131" t="s">
        <v>170</v>
      </c>
      <c r="K50" s="233" t="s">
        <v>715</v>
      </c>
      <c r="L50" s="126" t="s">
        <v>479</v>
      </c>
    </row>
    <row r="51" spans="1:17" s="162" customFormat="1">
      <c r="A51" s="129" t="s">
        <v>92</v>
      </c>
      <c r="B51" s="126" t="s">
        <v>81</v>
      </c>
      <c r="C51" s="126" t="s">
        <v>484</v>
      </c>
      <c r="D51" s="126" t="s">
        <v>266</v>
      </c>
      <c r="E51" s="126" t="s">
        <v>590</v>
      </c>
      <c r="F51" s="131">
        <v>43397</v>
      </c>
      <c r="G51" s="131">
        <v>43397</v>
      </c>
      <c r="H51" s="131">
        <v>43456</v>
      </c>
      <c r="I51" s="142">
        <v>9000000</v>
      </c>
      <c r="J51" s="131" t="s">
        <v>169</v>
      </c>
      <c r="K51" s="233" t="s">
        <v>716</v>
      </c>
      <c r="L51" s="126" t="s">
        <v>479</v>
      </c>
    </row>
    <row r="52" spans="1:17" s="162" customFormat="1">
      <c r="A52" s="129" t="s">
        <v>92</v>
      </c>
      <c r="B52" s="126" t="s">
        <v>81</v>
      </c>
      <c r="C52" s="126" t="s">
        <v>484</v>
      </c>
      <c r="D52" s="126" t="s">
        <v>266</v>
      </c>
      <c r="E52" s="126" t="s">
        <v>591</v>
      </c>
      <c r="F52" s="131">
        <v>43399</v>
      </c>
      <c r="G52" s="131">
        <v>43399</v>
      </c>
      <c r="H52" s="131">
        <v>43458</v>
      </c>
      <c r="I52" s="142">
        <v>5000000</v>
      </c>
      <c r="J52" s="131" t="s">
        <v>672</v>
      </c>
      <c r="K52" s="233" t="s">
        <v>520</v>
      </c>
      <c r="L52" s="126" t="s">
        <v>479</v>
      </c>
    </row>
    <row r="53" spans="1:17" s="162" customFormat="1">
      <c r="A53" s="129" t="s">
        <v>92</v>
      </c>
      <c r="B53" s="126" t="s">
        <v>264</v>
      </c>
      <c r="C53" s="126" t="s">
        <v>484</v>
      </c>
      <c r="D53" s="126" t="s">
        <v>266</v>
      </c>
      <c r="E53" s="126" t="s">
        <v>592</v>
      </c>
      <c r="F53" s="131">
        <v>43399</v>
      </c>
      <c r="G53" s="131">
        <v>43402</v>
      </c>
      <c r="H53" s="131">
        <v>43427</v>
      </c>
      <c r="I53" s="142">
        <v>8000000</v>
      </c>
      <c r="J53" s="131" t="s">
        <v>673</v>
      </c>
      <c r="K53" s="233" t="s">
        <v>520</v>
      </c>
      <c r="L53" s="126" t="s">
        <v>479</v>
      </c>
    </row>
    <row r="54" spans="1:17" s="102" customFormat="1">
      <c r="A54" s="129" t="s">
        <v>92</v>
      </c>
      <c r="B54" s="126" t="s">
        <v>84</v>
      </c>
      <c r="C54" s="126" t="s">
        <v>484</v>
      </c>
      <c r="D54" s="126" t="s">
        <v>266</v>
      </c>
      <c r="E54" s="126" t="s">
        <v>593</v>
      </c>
      <c r="F54" s="131">
        <v>43399</v>
      </c>
      <c r="G54" s="131">
        <v>43399</v>
      </c>
      <c r="H54" s="131"/>
      <c r="I54" s="142">
        <v>18750000</v>
      </c>
      <c r="J54" s="131" t="s">
        <v>674</v>
      </c>
      <c r="K54" s="233" t="s">
        <v>512</v>
      </c>
      <c r="L54" s="126" t="s">
        <v>479</v>
      </c>
      <c r="M54" s="162"/>
      <c r="N54" s="162"/>
      <c r="O54" s="162"/>
      <c r="P54" s="162"/>
      <c r="Q54" s="162"/>
    </row>
    <row r="55" spans="1:17" s="102" customFormat="1">
      <c r="A55" s="129" t="s">
        <v>92</v>
      </c>
      <c r="B55" s="126" t="s">
        <v>84</v>
      </c>
      <c r="C55" s="126" t="s">
        <v>484</v>
      </c>
      <c r="D55" s="126" t="s">
        <v>266</v>
      </c>
      <c r="E55" s="126" t="s">
        <v>594</v>
      </c>
      <c r="F55" s="131">
        <v>43425</v>
      </c>
      <c r="G55" s="131">
        <v>43425</v>
      </c>
      <c r="H55" s="131">
        <v>43454</v>
      </c>
      <c r="I55" s="142">
        <v>17000000</v>
      </c>
      <c r="J55" s="131" t="s">
        <v>675</v>
      </c>
      <c r="K55" s="233" t="s">
        <v>715</v>
      </c>
      <c r="L55" s="126" t="s">
        <v>479</v>
      </c>
      <c r="M55" s="162"/>
      <c r="N55" s="162"/>
      <c r="O55" s="162"/>
      <c r="P55" s="162"/>
      <c r="Q55" s="162"/>
    </row>
    <row r="56" spans="1:17" s="102" customFormat="1">
      <c r="A56" s="129" t="s">
        <v>92</v>
      </c>
      <c r="B56" s="126" t="s">
        <v>84</v>
      </c>
      <c r="C56" s="126" t="s">
        <v>484</v>
      </c>
      <c r="D56" s="126" t="s">
        <v>266</v>
      </c>
      <c r="E56" s="126" t="s">
        <v>595</v>
      </c>
      <c r="F56" s="131">
        <v>43425</v>
      </c>
      <c r="G56" s="131">
        <v>43425</v>
      </c>
      <c r="H56" s="131"/>
      <c r="I56" s="142">
        <v>7850000</v>
      </c>
      <c r="J56" s="131" t="s">
        <v>511</v>
      </c>
      <c r="K56" s="233" t="s">
        <v>717</v>
      </c>
      <c r="L56" s="126" t="s">
        <v>479</v>
      </c>
      <c r="M56" s="162"/>
      <c r="N56" s="162"/>
      <c r="O56" s="162"/>
      <c r="P56" s="162"/>
      <c r="Q56" s="162"/>
    </row>
    <row r="57" spans="1:17" s="102" customFormat="1">
      <c r="A57" s="129" t="s">
        <v>92</v>
      </c>
      <c r="B57" s="126" t="s">
        <v>264</v>
      </c>
      <c r="C57" s="126" t="s">
        <v>484</v>
      </c>
      <c r="D57" s="126" t="s">
        <v>266</v>
      </c>
      <c r="E57" s="126" t="s">
        <v>596</v>
      </c>
      <c r="F57" s="131">
        <v>43426</v>
      </c>
      <c r="G57" s="131">
        <v>43426</v>
      </c>
      <c r="H57" s="131"/>
      <c r="I57" s="142">
        <v>29348000</v>
      </c>
      <c r="J57" s="131" t="s">
        <v>534</v>
      </c>
      <c r="K57" s="233" t="s">
        <v>711</v>
      </c>
      <c r="L57" s="126" t="s">
        <v>535</v>
      </c>
      <c r="M57" s="162"/>
      <c r="N57" s="162"/>
      <c r="O57" s="162"/>
      <c r="P57" s="162"/>
      <c r="Q57" s="162"/>
    </row>
    <row r="58" spans="1:17" s="102" customFormat="1">
      <c r="A58" s="129" t="s">
        <v>92</v>
      </c>
      <c r="B58" s="126" t="s">
        <v>264</v>
      </c>
      <c r="C58" s="126" t="s">
        <v>484</v>
      </c>
      <c r="D58" s="126" t="s">
        <v>266</v>
      </c>
      <c r="E58" s="126" t="s">
        <v>597</v>
      </c>
      <c r="F58" s="131">
        <v>43427</v>
      </c>
      <c r="G58" s="131">
        <v>43427</v>
      </c>
      <c r="H58" s="131"/>
      <c r="I58" s="142">
        <v>14870000</v>
      </c>
      <c r="J58" s="131" t="s">
        <v>666</v>
      </c>
      <c r="K58" s="233" t="s">
        <v>711</v>
      </c>
      <c r="L58" s="126" t="s">
        <v>719</v>
      </c>
      <c r="M58" s="162"/>
      <c r="N58" s="162"/>
      <c r="O58" s="162"/>
      <c r="P58" s="162"/>
      <c r="Q58" s="162"/>
    </row>
    <row r="59" spans="1:17" s="102" customFormat="1">
      <c r="A59" s="129" t="s">
        <v>92</v>
      </c>
      <c r="B59" s="126" t="s">
        <v>84</v>
      </c>
      <c r="C59" s="126" t="s">
        <v>484</v>
      </c>
      <c r="D59" s="126" t="s">
        <v>266</v>
      </c>
      <c r="E59" s="126" t="s">
        <v>598</v>
      </c>
      <c r="F59" s="131">
        <v>43427</v>
      </c>
      <c r="G59" s="131">
        <v>43430</v>
      </c>
      <c r="H59" s="131">
        <v>43464</v>
      </c>
      <c r="I59" s="142">
        <v>12550000</v>
      </c>
      <c r="J59" s="131" t="s">
        <v>676</v>
      </c>
      <c r="K59" s="233" t="s">
        <v>716</v>
      </c>
      <c r="L59" s="126" t="s">
        <v>479</v>
      </c>
      <c r="M59" s="162"/>
      <c r="N59" s="162"/>
      <c r="O59" s="162"/>
      <c r="P59" s="162"/>
      <c r="Q59" s="162"/>
    </row>
    <row r="60" spans="1:17" s="102" customFormat="1">
      <c r="A60" s="129" t="s">
        <v>92</v>
      </c>
      <c r="B60" s="126" t="s">
        <v>84</v>
      </c>
      <c r="C60" s="126" t="s">
        <v>484</v>
      </c>
      <c r="D60" s="126" t="s">
        <v>266</v>
      </c>
      <c r="E60" s="126" t="s">
        <v>599</v>
      </c>
      <c r="F60" s="131">
        <v>43427</v>
      </c>
      <c r="G60" s="131">
        <v>43437</v>
      </c>
      <c r="H60" s="131">
        <v>43465</v>
      </c>
      <c r="I60" s="142">
        <v>19500000</v>
      </c>
      <c r="J60" s="131" t="s">
        <v>677</v>
      </c>
      <c r="K60" s="233" t="s">
        <v>711</v>
      </c>
      <c r="L60" s="126" t="s">
        <v>479</v>
      </c>
      <c r="M60" s="162"/>
      <c r="N60" s="162"/>
      <c r="O60" s="162"/>
      <c r="P60" s="162"/>
      <c r="Q60" s="162"/>
    </row>
    <row r="61" spans="1:17" s="102" customFormat="1">
      <c r="A61" s="129" t="s">
        <v>92</v>
      </c>
      <c r="B61" s="126" t="s">
        <v>264</v>
      </c>
      <c r="C61" s="126" t="s">
        <v>484</v>
      </c>
      <c r="D61" s="126" t="s">
        <v>266</v>
      </c>
      <c r="E61" s="126" t="s">
        <v>600</v>
      </c>
      <c r="F61" s="131">
        <v>43433</v>
      </c>
      <c r="G61" s="131">
        <v>43433</v>
      </c>
      <c r="H61" s="131"/>
      <c r="I61" s="142">
        <v>29500000</v>
      </c>
      <c r="J61" s="131" t="s">
        <v>533</v>
      </c>
      <c r="K61" s="233" t="s">
        <v>711</v>
      </c>
      <c r="L61" s="126" t="s">
        <v>269</v>
      </c>
      <c r="M61" s="162"/>
      <c r="N61" s="162"/>
      <c r="O61" s="162"/>
      <c r="P61" s="162"/>
      <c r="Q61" s="162"/>
    </row>
    <row r="62" spans="1:17" s="102" customFormat="1">
      <c r="A62" s="129" t="s">
        <v>92</v>
      </c>
      <c r="B62" s="126" t="s">
        <v>84</v>
      </c>
      <c r="C62" s="126" t="s">
        <v>484</v>
      </c>
      <c r="D62" s="126" t="s">
        <v>266</v>
      </c>
      <c r="E62" s="126" t="s">
        <v>601</v>
      </c>
      <c r="F62" s="131">
        <v>43433</v>
      </c>
      <c r="G62" s="131">
        <v>43436</v>
      </c>
      <c r="H62" s="131">
        <v>43465</v>
      </c>
      <c r="I62" s="142">
        <v>66000000</v>
      </c>
      <c r="J62" s="131" t="s">
        <v>678</v>
      </c>
      <c r="K62" s="233" t="s">
        <v>715</v>
      </c>
      <c r="L62" s="126" t="s">
        <v>98</v>
      </c>
      <c r="M62" s="162"/>
      <c r="N62" s="162"/>
      <c r="O62" s="162"/>
      <c r="P62" s="162"/>
      <c r="Q62" s="162"/>
    </row>
    <row r="63" spans="1:17" s="102" customFormat="1">
      <c r="A63" s="129" t="s">
        <v>92</v>
      </c>
      <c r="B63" s="126" t="s">
        <v>84</v>
      </c>
      <c r="C63" s="126" t="s">
        <v>484</v>
      </c>
      <c r="D63" s="126" t="s">
        <v>266</v>
      </c>
      <c r="E63" s="126" t="s">
        <v>602</v>
      </c>
      <c r="F63" s="131">
        <v>43433</v>
      </c>
      <c r="G63" s="131">
        <v>43436</v>
      </c>
      <c r="H63" s="131">
        <v>43465</v>
      </c>
      <c r="I63" s="142">
        <v>17600000</v>
      </c>
      <c r="J63" s="131" t="s">
        <v>678</v>
      </c>
      <c r="K63" s="233" t="s">
        <v>715</v>
      </c>
      <c r="L63" s="126" t="s">
        <v>98</v>
      </c>
      <c r="M63" s="162"/>
      <c r="N63" s="162"/>
      <c r="O63" s="162"/>
      <c r="P63" s="162"/>
      <c r="Q63" s="162"/>
    </row>
    <row r="64" spans="1:17" s="162" customFormat="1">
      <c r="A64" s="129" t="s">
        <v>92</v>
      </c>
      <c r="B64" s="126" t="s">
        <v>84</v>
      </c>
      <c r="C64" s="126" t="s">
        <v>484</v>
      </c>
      <c r="D64" s="126" t="s">
        <v>266</v>
      </c>
      <c r="E64" s="126" t="s">
        <v>603</v>
      </c>
      <c r="F64" s="131">
        <v>43437</v>
      </c>
      <c r="G64" s="131">
        <v>43437</v>
      </c>
      <c r="H64" s="131">
        <v>43465</v>
      </c>
      <c r="I64" s="142">
        <v>16500000</v>
      </c>
      <c r="J64" s="131" t="s">
        <v>679</v>
      </c>
      <c r="K64" s="233" t="s">
        <v>717</v>
      </c>
      <c r="L64" s="126" t="s">
        <v>479</v>
      </c>
    </row>
    <row r="65" spans="1:17" s="162" customFormat="1">
      <c r="A65" s="129" t="s">
        <v>92</v>
      </c>
      <c r="B65" s="126" t="s">
        <v>84</v>
      </c>
      <c r="C65" s="126" t="s">
        <v>484</v>
      </c>
      <c r="D65" s="126" t="s">
        <v>266</v>
      </c>
      <c r="E65" s="126" t="s">
        <v>604</v>
      </c>
      <c r="F65" s="131">
        <v>43437</v>
      </c>
      <c r="G65" s="131">
        <v>43439</v>
      </c>
      <c r="H65" s="131">
        <v>43465</v>
      </c>
      <c r="I65" s="142">
        <v>16500000</v>
      </c>
      <c r="J65" s="131" t="s">
        <v>676</v>
      </c>
      <c r="K65" s="233" t="s">
        <v>711</v>
      </c>
      <c r="L65" s="126" t="s">
        <v>479</v>
      </c>
    </row>
    <row r="66" spans="1:17" s="163" customFormat="1">
      <c r="A66" s="234" t="s">
        <v>92</v>
      </c>
      <c r="B66" s="235" t="s">
        <v>84</v>
      </c>
      <c r="C66" s="235" t="s">
        <v>484</v>
      </c>
      <c r="D66" s="235" t="s">
        <v>266</v>
      </c>
      <c r="E66" s="235" t="s">
        <v>605</v>
      </c>
      <c r="F66" s="236">
        <v>43440</v>
      </c>
      <c r="G66" s="236">
        <v>43443</v>
      </c>
      <c r="H66" s="236">
        <v>43456</v>
      </c>
      <c r="I66" s="237">
        <v>20000000</v>
      </c>
      <c r="J66" s="236" t="s">
        <v>517</v>
      </c>
      <c r="K66" s="238" t="s">
        <v>512</v>
      </c>
      <c r="L66" s="235" t="s">
        <v>474</v>
      </c>
    </row>
    <row r="67" spans="1:17" s="163" customFormat="1">
      <c r="A67" s="234" t="s">
        <v>92</v>
      </c>
      <c r="B67" s="235" t="s">
        <v>264</v>
      </c>
      <c r="C67" s="235" t="s">
        <v>484</v>
      </c>
      <c r="D67" s="235" t="s">
        <v>266</v>
      </c>
      <c r="E67" s="235" t="s">
        <v>606</v>
      </c>
      <c r="F67" s="236">
        <v>43440</v>
      </c>
      <c r="G67" s="239">
        <v>43440</v>
      </c>
      <c r="H67" s="236"/>
      <c r="I67" s="237">
        <v>23064250</v>
      </c>
      <c r="J67" s="236" t="s">
        <v>666</v>
      </c>
      <c r="K67" s="238" t="s">
        <v>715</v>
      </c>
      <c r="L67" s="235" t="s">
        <v>479</v>
      </c>
    </row>
    <row r="68" spans="1:17" s="161" customFormat="1">
      <c r="A68" s="129" t="s">
        <v>92</v>
      </c>
      <c r="B68" s="231" t="s">
        <v>264</v>
      </c>
      <c r="C68" s="126" t="s">
        <v>484</v>
      </c>
      <c r="D68" s="126" t="s">
        <v>266</v>
      </c>
      <c r="E68" s="126" t="s">
        <v>607</v>
      </c>
      <c r="F68" s="131">
        <v>43441</v>
      </c>
      <c r="G68" s="240">
        <v>43441</v>
      </c>
      <c r="H68" s="240"/>
      <c r="I68" s="241">
        <v>17700000</v>
      </c>
      <c r="J68" s="129" t="s">
        <v>680</v>
      </c>
      <c r="K68" s="230" t="s">
        <v>715</v>
      </c>
      <c r="L68" s="126" t="s">
        <v>479</v>
      </c>
      <c r="M68" s="162"/>
      <c r="N68" s="162"/>
      <c r="O68" s="162"/>
      <c r="P68" s="162"/>
      <c r="Q68" s="162"/>
    </row>
    <row r="69" spans="1:17" s="161" customFormat="1">
      <c r="A69" s="129" t="s">
        <v>92</v>
      </c>
      <c r="B69" s="126" t="s">
        <v>84</v>
      </c>
      <c r="C69" s="126" t="s">
        <v>484</v>
      </c>
      <c r="D69" s="126" t="s">
        <v>266</v>
      </c>
      <c r="E69" s="126" t="s">
        <v>608</v>
      </c>
      <c r="F69" s="131">
        <v>43444</v>
      </c>
      <c r="G69" s="240">
        <v>43444</v>
      </c>
      <c r="H69" s="240"/>
      <c r="I69" s="241">
        <v>19800000</v>
      </c>
      <c r="J69" s="129" t="s">
        <v>681</v>
      </c>
      <c r="K69" s="230" t="s">
        <v>715</v>
      </c>
      <c r="L69" s="126" t="s">
        <v>479</v>
      </c>
      <c r="M69" s="162"/>
      <c r="N69" s="162"/>
      <c r="O69" s="162"/>
      <c r="P69" s="162"/>
      <c r="Q69" s="162"/>
    </row>
    <row r="70" spans="1:17" s="161" customFormat="1">
      <c r="A70" s="129" t="s">
        <v>92</v>
      </c>
      <c r="B70" s="126" t="s">
        <v>84</v>
      </c>
      <c r="C70" s="126" t="s">
        <v>484</v>
      </c>
      <c r="D70" s="126" t="s">
        <v>266</v>
      </c>
      <c r="E70" s="126" t="s">
        <v>609</v>
      </c>
      <c r="F70" s="131">
        <v>43445</v>
      </c>
      <c r="G70" s="240">
        <v>43445</v>
      </c>
      <c r="H70" s="240">
        <v>43454</v>
      </c>
      <c r="I70" s="241">
        <v>15872980</v>
      </c>
      <c r="J70" s="129" t="s">
        <v>682</v>
      </c>
      <c r="K70" s="230" t="s">
        <v>715</v>
      </c>
      <c r="L70" s="126" t="s">
        <v>479</v>
      </c>
      <c r="M70" s="162"/>
      <c r="N70" s="162"/>
      <c r="O70" s="162"/>
      <c r="P70" s="162"/>
      <c r="Q70" s="162"/>
    </row>
    <row r="71" spans="1:17" s="161" customFormat="1">
      <c r="A71" s="129" t="s">
        <v>92</v>
      </c>
      <c r="B71" s="126" t="s">
        <v>84</v>
      </c>
      <c r="C71" s="126" t="s">
        <v>484</v>
      </c>
      <c r="D71" s="126" t="s">
        <v>266</v>
      </c>
      <c r="E71" s="126" t="s">
        <v>610</v>
      </c>
      <c r="F71" s="131">
        <v>43447</v>
      </c>
      <c r="G71" s="240">
        <v>43447</v>
      </c>
      <c r="H71" s="240">
        <v>43461</v>
      </c>
      <c r="I71" s="241">
        <v>15500000</v>
      </c>
      <c r="J71" s="129" t="s">
        <v>683</v>
      </c>
      <c r="K71" s="230" t="s">
        <v>446</v>
      </c>
      <c r="L71" s="126" t="s">
        <v>546</v>
      </c>
      <c r="M71" s="162"/>
      <c r="N71" s="162"/>
      <c r="O71" s="162"/>
      <c r="P71" s="162"/>
      <c r="Q71" s="162"/>
    </row>
    <row r="72" spans="1:17" s="161" customFormat="1">
      <c r="A72" s="129" t="s">
        <v>92</v>
      </c>
      <c r="B72" s="126" t="s">
        <v>264</v>
      </c>
      <c r="C72" s="126" t="s">
        <v>484</v>
      </c>
      <c r="D72" s="126" t="s">
        <v>266</v>
      </c>
      <c r="E72" s="126" t="s">
        <v>611</v>
      </c>
      <c r="F72" s="131">
        <v>43448</v>
      </c>
      <c r="G72" s="240">
        <v>43448</v>
      </c>
      <c r="H72" s="240"/>
      <c r="I72" s="241">
        <v>15840000</v>
      </c>
      <c r="J72" s="129" t="s">
        <v>684</v>
      </c>
      <c r="K72" s="230" t="s">
        <v>718</v>
      </c>
      <c r="L72" s="126" t="s">
        <v>479</v>
      </c>
      <c r="M72" s="162"/>
      <c r="N72" s="162"/>
      <c r="O72" s="162"/>
      <c r="P72" s="162"/>
      <c r="Q72" s="162"/>
    </row>
    <row r="73" spans="1:17" s="161" customFormat="1">
      <c r="A73" s="129" t="s">
        <v>92</v>
      </c>
      <c r="B73" s="126" t="s">
        <v>264</v>
      </c>
      <c r="C73" s="126" t="s">
        <v>484</v>
      </c>
      <c r="D73" s="126" t="s">
        <v>266</v>
      </c>
      <c r="E73" s="126" t="s">
        <v>612</v>
      </c>
      <c r="F73" s="131">
        <v>43448</v>
      </c>
      <c r="G73" s="240">
        <v>43448</v>
      </c>
      <c r="H73" s="240"/>
      <c r="I73" s="241">
        <v>17000000</v>
      </c>
      <c r="J73" s="129" t="s">
        <v>674</v>
      </c>
      <c r="K73" s="230" t="s">
        <v>512</v>
      </c>
      <c r="L73" s="126" t="s">
        <v>479</v>
      </c>
      <c r="M73" s="162"/>
      <c r="N73" s="162"/>
      <c r="O73" s="162"/>
      <c r="P73" s="162"/>
      <c r="Q73" s="162"/>
    </row>
    <row r="74" spans="1:17" s="161" customFormat="1">
      <c r="A74" s="129" t="s">
        <v>92</v>
      </c>
      <c r="B74" s="126" t="s">
        <v>264</v>
      </c>
      <c r="C74" s="126" t="s">
        <v>484</v>
      </c>
      <c r="D74" s="126" t="s">
        <v>266</v>
      </c>
      <c r="E74" s="126" t="s">
        <v>613</v>
      </c>
      <c r="F74" s="131">
        <v>43448</v>
      </c>
      <c r="G74" s="240">
        <v>43448</v>
      </c>
      <c r="H74" s="240">
        <v>43461</v>
      </c>
      <c r="I74" s="241">
        <v>10600000</v>
      </c>
      <c r="J74" s="129" t="s">
        <v>685</v>
      </c>
      <c r="K74" s="230" t="s">
        <v>716</v>
      </c>
      <c r="L74" s="126" t="s">
        <v>479</v>
      </c>
      <c r="M74" s="162"/>
      <c r="N74" s="162"/>
      <c r="O74" s="162"/>
      <c r="P74" s="162"/>
      <c r="Q74" s="162"/>
    </row>
    <row r="75" spans="1:17" s="161" customFormat="1">
      <c r="A75" s="129" t="s">
        <v>92</v>
      </c>
      <c r="B75" s="126" t="s">
        <v>84</v>
      </c>
      <c r="C75" s="126" t="s">
        <v>484</v>
      </c>
      <c r="D75" s="126" t="s">
        <v>266</v>
      </c>
      <c r="E75" s="126" t="s">
        <v>614</v>
      </c>
      <c r="F75" s="131">
        <v>43448</v>
      </c>
      <c r="G75" s="240">
        <v>43448</v>
      </c>
      <c r="H75" s="240"/>
      <c r="I75" s="241">
        <v>20910000</v>
      </c>
      <c r="J75" s="129" t="s">
        <v>686</v>
      </c>
      <c r="K75" s="230" t="s">
        <v>718</v>
      </c>
      <c r="L75" s="126" t="s">
        <v>537</v>
      </c>
      <c r="M75" s="162"/>
      <c r="N75" s="162"/>
      <c r="O75" s="162"/>
      <c r="P75" s="162"/>
      <c r="Q75" s="162"/>
    </row>
    <row r="76" spans="1:17" s="102" customFormat="1">
      <c r="A76" s="129" t="s">
        <v>92</v>
      </c>
      <c r="B76" s="126" t="s">
        <v>264</v>
      </c>
      <c r="C76" s="126" t="s">
        <v>484</v>
      </c>
      <c r="D76" s="126" t="s">
        <v>266</v>
      </c>
      <c r="E76" s="126" t="s">
        <v>615</v>
      </c>
      <c r="F76" s="131">
        <v>43448</v>
      </c>
      <c r="G76" s="240">
        <v>43448</v>
      </c>
      <c r="H76" s="240"/>
      <c r="I76" s="242">
        <v>37327200</v>
      </c>
      <c r="J76" s="131" t="s">
        <v>652</v>
      </c>
      <c r="K76" s="230" t="s">
        <v>715</v>
      </c>
      <c r="L76" s="126" t="s">
        <v>537</v>
      </c>
      <c r="M76" s="162"/>
      <c r="N76" s="162"/>
      <c r="O76" s="162"/>
      <c r="P76" s="162"/>
      <c r="Q76" s="162"/>
    </row>
    <row r="77" spans="1:17" s="162" customFormat="1">
      <c r="A77" s="129" t="s">
        <v>92</v>
      </c>
      <c r="B77" s="126" t="s">
        <v>84</v>
      </c>
      <c r="C77" s="126" t="s">
        <v>484</v>
      </c>
      <c r="D77" s="126" t="s">
        <v>266</v>
      </c>
      <c r="E77" s="126" t="s">
        <v>616</v>
      </c>
      <c r="F77" s="131">
        <v>43448</v>
      </c>
      <c r="G77" s="240">
        <v>43451</v>
      </c>
      <c r="H77" s="240">
        <v>43462</v>
      </c>
      <c r="I77" s="242">
        <v>10000000</v>
      </c>
      <c r="J77" s="131" t="s">
        <v>687</v>
      </c>
      <c r="K77" s="230" t="s">
        <v>717</v>
      </c>
      <c r="L77" s="126" t="s">
        <v>479</v>
      </c>
    </row>
    <row r="78" spans="1:17" s="162" customFormat="1">
      <c r="A78" s="129" t="s">
        <v>92</v>
      </c>
      <c r="B78" s="126" t="s">
        <v>264</v>
      </c>
      <c r="C78" s="126" t="s">
        <v>484</v>
      </c>
      <c r="D78" s="126" t="s">
        <v>266</v>
      </c>
      <c r="E78" s="126" t="s">
        <v>617</v>
      </c>
      <c r="F78" s="131">
        <v>43201</v>
      </c>
      <c r="G78" s="240">
        <v>43201</v>
      </c>
      <c r="H78" s="240">
        <v>43555</v>
      </c>
      <c r="I78" s="242">
        <v>78521900</v>
      </c>
      <c r="J78" s="131" t="s">
        <v>649</v>
      </c>
      <c r="K78" s="230" t="s">
        <v>709</v>
      </c>
      <c r="L78" s="126" t="s">
        <v>269</v>
      </c>
    </row>
    <row r="79" spans="1:17" s="102" customFormat="1">
      <c r="A79" s="129" t="s">
        <v>525</v>
      </c>
      <c r="B79" s="126" t="s">
        <v>84</v>
      </c>
      <c r="C79" s="126" t="s">
        <v>484</v>
      </c>
      <c r="D79" s="126" t="s">
        <v>266</v>
      </c>
      <c r="E79" s="126" t="s">
        <v>618</v>
      </c>
      <c r="F79" s="131">
        <v>43104</v>
      </c>
      <c r="G79" s="131">
        <v>43101</v>
      </c>
      <c r="H79" s="131">
        <v>43465</v>
      </c>
      <c r="I79" s="142">
        <v>22000</v>
      </c>
      <c r="J79" s="131" t="s">
        <v>688</v>
      </c>
      <c r="K79" s="233"/>
      <c r="L79" s="126" t="s">
        <v>269</v>
      </c>
      <c r="M79" s="162"/>
      <c r="N79" s="162"/>
      <c r="O79" s="162"/>
      <c r="P79" s="162"/>
      <c r="Q79" s="162"/>
    </row>
    <row r="80" spans="1:17" s="102" customFormat="1">
      <c r="A80" s="129" t="s">
        <v>525</v>
      </c>
      <c r="B80" s="126" t="s">
        <v>359</v>
      </c>
      <c r="C80" s="126" t="s">
        <v>484</v>
      </c>
      <c r="D80" s="126" t="s">
        <v>266</v>
      </c>
      <c r="E80" s="126" t="s">
        <v>619</v>
      </c>
      <c r="F80" s="131">
        <v>43224</v>
      </c>
      <c r="G80" s="131">
        <v>43241</v>
      </c>
      <c r="H80" s="131">
        <v>43440</v>
      </c>
      <c r="I80" s="142">
        <v>706000000</v>
      </c>
      <c r="J80" s="131" t="s">
        <v>689</v>
      </c>
      <c r="K80" s="233" t="s">
        <v>515</v>
      </c>
      <c r="L80" s="126" t="s">
        <v>269</v>
      </c>
      <c r="M80" s="162"/>
      <c r="N80" s="162"/>
      <c r="O80" s="162"/>
      <c r="P80" s="162"/>
      <c r="Q80" s="162"/>
    </row>
    <row r="81" spans="1:17" s="102" customFormat="1">
      <c r="A81" s="129" t="s">
        <v>525</v>
      </c>
      <c r="B81" s="126" t="s">
        <v>84</v>
      </c>
      <c r="C81" s="126" t="s">
        <v>484</v>
      </c>
      <c r="D81" s="126" t="s">
        <v>93</v>
      </c>
      <c r="E81" s="126" t="s">
        <v>620</v>
      </c>
      <c r="F81" s="131">
        <v>43344</v>
      </c>
      <c r="G81" s="131">
        <v>43861</v>
      </c>
      <c r="H81" s="131">
        <v>43861</v>
      </c>
      <c r="I81" s="142">
        <v>972400</v>
      </c>
      <c r="J81" s="131" t="s">
        <v>690</v>
      </c>
      <c r="K81" s="233" t="s">
        <v>528</v>
      </c>
      <c r="L81" s="126" t="s">
        <v>479</v>
      </c>
      <c r="M81" s="162"/>
      <c r="N81" s="162"/>
      <c r="O81" s="162"/>
      <c r="P81" s="162"/>
      <c r="Q81" s="162"/>
    </row>
    <row r="82" spans="1:17" s="162" customFormat="1">
      <c r="A82" s="129" t="s">
        <v>525</v>
      </c>
      <c r="B82" s="126" t="s">
        <v>84</v>
      </c>
      <c r="C82" s="126" t="s">
        <v>484</v>
      </c>
      <c r="D82" s="126" t="s">
        <v>93</v>
      </c>
      <c r="E82" s="126" t="s">
        <v>621</v>
      </c>
      <c r="F82" s="131">
        <v>43363</v>
      </c>
      <c r="G82" s="131">
        <v>43191</v>
      </c>
      <c r="H82" s="131">
        <v>43465</v>
      </c>
      <c r="I82" s="142">
        <v>3395700</v>
      </c>
      <c r="J82" s="131" t="s">
        <v>691</v>
      </c>
      <c r="K82" s="233" t="s">
        <v>513</v>
      </c>
      <c r="L82" s="126" t="s">
        <v>536</v>
      </c>
    </row>
    <row r="83" spans="1:17" s="162" customFormat="1">
      <c r="A83" s="129" t="s">
        <v>525</v>
      </c>
      <c r="B83" s="126" t="s">
        <v>84</v>
      </c>
      <c r="C83" s="126" t="s">
        <v>484</v>
      </c>
      <c r="D83" s="126" t="s">
        <v>93</v>
      </c>
      <c r="E83" s="126" t="s">
        <v>622</v>
      </c>
      <c r="F83" s="131">
        <v>43384</v>
      </c>
      <c r="G83" s="131">
        <v>43405</v>
      </c>
      <c r="H83" s="131">
        <v>43465</v>
      </c>
      <c r="I83" s="142">
        <v>330000</v>
      </c>
      <c r="J83" s="131" t="s">
        <v>538</v>
      </c>
      <c r="K83" s="233" t="s">
        <v>515</v>
      </c>
      <c r="L83" s="126" t="s">
        <v>269</v>
      </c>
    </row>
    <row r="84" spans="1:17" s="162" customFormat="1">
      <c r="A84" s="129" t="s">
        <v>525</v>
      </c>
      <c r="B84" s="126" t="s">
        <v>84</v>
      </c>
      <c r="C84" s="126" t="s">
        <v>484</v>
      </c>
      <c r="D84" s="126" t="s">
        <v>93</v>
      </c>
      <c r="E84" s="126" t="s">
        <v>622</v>
      </c>
      <c r="F84" s="131">
        <v>43452</v>
      </c>
      <c r="G84" s="131">
        <v>43452</v>
      </c>
      <c r="H84" s="131">
        <v>43830</v>
      </c>
      <c r="I84" s="142">
        <v>1980000</v>
      </c>
      <c r="J84" s="131" t="s">
        <v>538</v>
      </c>
      <c r="K84" s="233" t="s">
        <v>513</v>
      </c>
      <c r="L84" s="126" t="s">
        <v>479</v>
      </c>
    </row>
    <row r="85" spans="1:17" s="102" customFormat="1">
      <c r="A85" s="129" t="s">
        <v>525</v>
      </c>
      <c r="B85" s="126" t="s">
        <v>84</v>
      </c>
      <c r="C85" s="126" t="s">
        <v>484</v>
      </c>
      <c r="D85" s="126" t="s">
        <v>93</v>
      </c>
      <c r="E85" s="126" t="s">
        <v>623</v>
      </c>
      <c r="F85" s="131">
        <v>43454</v>
      </c>
      <c r="G85" s="131">
        <v>43454</v>
      </c>
      <c r="H85" s="131">
        <v>43830</v>
      </c>
      <c r="I85" s="142">
        <v>3600000</v>
      </c>
      <c r="J85" s="131" t="s">
        <v>527</v>
      </c>
      <c r="K85" s="233" t="s">
        <v>513</v>
      </c>
      <c r="L85" s="126" t="s">
        <v>479</v>
      </c>
      <c r="M85" s="162"/>
      <c r="N85" s="162"/>
      <c r="O85" s="162"/>
      <c r="P85" s="162"/>
      <c r="Q85" s="162"/>
    </row>
    <row r="86" spans="1:17" s="102" customFormat="1">
      <c r="A86" s="129" t="s">
        <v>525</v>
      </c>
      <c r="B86" s="126" t="s">
        <v>84</v>
      </c>
      <c r="C86" s="231" t="s">
        <v>484</v>
      </c>
      <c r="D86" s="126" t="s">
        <v>93</v>
      </c>
      <c r="E86" s="126" t="s">
        <v>624</v>
      </c>
      <c r="F86" s="131">
        <v>43454</v>
      </c>
      <c r="G86" s="131">
        <v>43454</v>
      </c>
      <c r="H86" s="243">
        <v>43830</v>
      </c>
      <c r="I86" s="244">
        <v>4752000</v>
      </c>
      <c r="J86" s="131" t="s">
        <v>526</v>
      </c>
      <c r="K86" s="233" t="s">
        <v>513</v>
      </c>
      <c r="L86" s="126" t="s">
        <v>479</v>
      </c>
      <c r="M86" s="162"/>
      <c r="N86" s="162"/>
      <c r="O86" s="162"/>
      <c r="P86" s="162"/>
      <c r="Q86" s="162"/>
    </row>
    <row r="87" spans="1:17" s="162" customFormat="1">
      <c r="A87" s="129" t="s">
        <v>525</v>
      </c>
      <c r="B87" s="126" t="s">
        <v>84</v>
      </c>
      <c r="C87" s="126" t="s">
        <v>484</v>
      </c>
      <c r="D87" s="126" t="s">
        <v>93</v>
      </c>
      <c r="E87" s="126" t="s">
        <v>625</v>
      </c>
      <c r="F87" s="131">
        <v>43465</v>
      </c>
      <c r="G87" s="131">
        <v>43465</v>
      </c>
      <c r="H87" s="131">
        <v>43830</v>
      </c>
      <c r="I87" s="142">
        <v>10560000</v>
      </c>
      <c r="J87" s="131" t="s">
        <v>688</v>
      </c>
      <c r="K87" s="233" t="s">
        <v>513</v>
      </c>
      <c r="L87" s="126" t="s">
        <v>479</v>
      </c>
    </row>
    <row r="88" spans="1:17" s="162" customFormat="1">
      <c r="A88" s="129" t="s">
        <v>525</v>
      </c>
      <c r="B88" s="126" t="s">
        <v>84</v>
      </c>
      <c r="C88" s="126" t="s">
        <v>484</v>
      </c>
      <c r="D88" s="126" t="s">
        <v>93</v>
      </c>
      <c r="E88" s="126" t="s">
        <v>626</v>
      </c>
      <c r="F88" s="131">
        <v>43454</v>
      </c>
      <c r="G88" s="131">
        <v>43454</v>
      </c>
      <c r="H88" s="131">
        <v>43830</v>
      </c>
      <c r="I88" s="142">
        <v>3389000</v>
      </c>
      <c r="J88" s="131" t="s">
        <v>692</v>
      </c>
      <c r="K88" s="233" t="s">
        <v>513</v>
      </c>
      <c r="L88" s="126" t="s">
        <v>479</v>
      </c>
    </row>
    <row r="89" spans="1:17" s="102" customFormat="1">
      <c r="A89" s="129" t="s">
        <v>525</v>
      </c>
      <c r="B89" s="126" t="s">
        <v>84</v>
      </c>
      <c r="C89" s="126" t="s">
        <v>484</v>
      </c>
      <c r="D89" s="126" t="s">
        <v>93</v>
      </c>
      <c r="E89" s="126" t="s">
        <v>627</v>
      </c>
      <c r="F89" s="131">
        <v>43465</v>
      </c>
      <c r="G89" s="131">
        <v>43465</v>
      </c>
      <c r="H89" s="131">
        <v>43830</v>
      </c>
      <c r="I89" s="142">
        <v>17850000</v>
      </c>
      <c r="J89" s="131" t="s">
        <v>693</v>
      </c>
      <c r="K89" s="233" t="s">
        <v>513</v>
      </c>
      <c r="L89" s="126" t="s">
        <v>479</v>
      </c>
      <c r="M89" s="162"/>
      <c r="N89" s="162"/>
      <c r="O89" s="162"/>
      <c r="P89" s="162"/>
      <c r="Q89" s="162"/>
    </row>
    <row r="90" spans="1:17">
      <c r="A90" s="129" t="s">
        <v>525</v>
      </c>
      <c r="B90" s="126" t="s">
        <v>84</v>
      </c>
      <c r="C90" s="126" t="s">
        <v>484</v>
      </c>
      <c r="D90" s="126" t="s">
        <v>93</v>
      </c>
      <c r="E90" s="126" t="s">
        <v>628</v>
      </c>
      <c r="F90" s="245">
        <v>43460</v>
      </c>
      <c r="G90" s="131">
        <v>43460</v>
      </c>
      <c r="H90" s="131">
        <v>43830</v>
      </c>
      <c r="I90" s="132">
        <v>7788000</v>
      </c>
      <c r="J90" s="129" t="s">
        <v>694</v>
      </c>
      <c r="K90" s="233" t="s">
        <v>513</v>
      </c>
      <c r="L90" s="126" t="s">
        <v>479</v>
      </c>
    </row>
    <row r="91" spans="1:17">
      <c r="A91" s="129" t="s">
        <v>525</v>
      </c>
      <c r="B91" s="126" t="s">
        <v>84</v>
      </c>
      <c r="C91" s="126" t="s">
        <v>484</v>
      </c>
      <c r="D91" s="126" t="s">
        <v>93</v>
      </c>
      <c r="E91" s="126" t="s">
        <v>629</v>
      </c>
      <c r="F91" s="245">
        <v>43465</v>
      </c>
      <c r="G91" s="131">
        <v>43466</v>
      </c>
      <c r="H91" s="131">
        <v>43524</v>
      </c>
      <c r="I91" s="132">
        <v>18069333</v>
      </c>
      <c r="J91" s="129" t="s">
        <v>529</v>
      </c>
      <c r="K91" s="233" t="s">
        <v>513</v>
      </c>
      <c r="L91" s="126" t="s">
        <v>479</v>
      </c>
    </row>
    <row r="92" spans="1:17">
      <c r="A92" s="129" t="s">
        <v>521</v>
      </c>
      <c r="B92" s="126" t="s">
        <v>84</v>
      </c>
      <c r="C92" s="126" t="s">
        <v>484</v>
      </c>
      <c r="D92" s="126" t="s">
        <v>93</v>
      </c>
      <c r="E92" s="126" t="s">
        <v>630</v>
      </c>
      <c r="F92" s="245">
        <v>43123</v>
      </c>
      <c r="G92" s="131">
        <v>43123</v>
      </c>
      <c r="H92" s="131">
        <v>43465</v>
      </c>
      <c r="I92" s="132">
        <v>19800000</v>
      </c>
      <c r="J92" s="129" t="s">
        <v>530</v>
      </c>
      <c r="K92" s="233" t="s">
        <v>513</v>
      </c>
      <c r="L92" s="126" t="s">
        <v>479</v>
      </c>
    </row>
    <row r="93" spans="1:17">
      <c r="A93" s="129" t="s">
        <v>521</v>
      </c>
      <c r="B93" s="126" t="s">
        <v>84</v>
      </c>
      <c r="C93" s="126" t="s">
        <v>484</v>
      </c>
      <c r="D93" s="126" t="s">
        <v>266</v>
      </c>
      <c r="E93" s="126" t="s">
        <v>631</v>
      </c>
      <c r="F93" s="245">
        <v>43160</v>
      </c>
      <c r="G93" s="131">
        <v>43160</v>
      </c>
      <c r="H93" s="131">
        <v>43524</v>
      </c>
      <c r="I93" s="132">
        <v>77720000</v>
      </c>
      <c r="J93" s="129" t="s">
        <v>531</v>
      </c>
      <c r="K93" s="233" t="s">
        <v>515</v>
      </c>
      <c r="L93" s="126" t="s">
        <v>269</v>
      </c>
    </row>
    <row r="94" spans="1:17">
      <c r="A94" s="129" t="s">
        <v>521</v>
      </c>
      <c r="B94" s="126" t="s">
        <v>84</v>
      </c>
      <c r="C94" s="126" t="s">
        <v>484</v>
      </c>
      <c r="D94" s="126" t="s">
        <v>266</v>
      </c>
      <c r="E94" s="126" t="s">
        <v>632</v>
      </c>
      <c r="F94" s="245">
        <v>43201</v>
      </c>
      <c r="G94" s="131">
        <v>43201</v>
      </c>
      <c r="H94" s="131">
        <v>43565</v>
      </c>
      <c r="I94" s="132">
        <v>16500000</v>
      </c>
      <c r="J94" s="129" t="s">
        <v>695</v>
      </c>
      <c r="K94" s="233" t="s">
        <v>515</v>
      </c>
      <c r="L94" s="126" t="s">
        <v>479</v>
      </c>
    </row>
    <row r="95" spans="1:17">
      <c r="A95" s="129" t="s">
        <v>521</v>
      </c>
      <c r="B95" s="126" t="s">
        <v>359</v>
      </c>
      <c r="C95" s="126" t="s">
        <v>484</v>
      </c>
      <c r="D95" s="126" t="s">
        <v>266</v>
      </c>
      <c r="E95" s="126" t="s">
        <v>633</v>
      </c>
      <c r="F95" s="245">
        <v>43213</v>
      </c>
      <c r="G95" s="131">
        <v>43213</v>
      </c>
      <c r="H95" s="131">
        <v>43227</v>
      </c>
      <c r="I95" s="132">
        <v>18600000</v>
      </c>
      <c r="J95" s="129" t="s">
        <v>696</v>
      </c>
      <c r="K95" s="233" t="s">
        <v>513</v>
      </c>
      <c r="L95" s="126" t="s">
        <v>479</v>
      </c>
    </row>
    <row r="96" spans="1:17">
      <c r="A96" s="129" t="s">
        <v>544</v>
      </c>
      <c r="B96" s="126" t="s">
        <v>264</v>
      </c>
      <c r="C96" s="126" t="s">
        <v>484</v>
      </c>
      <c r="D96" s="126" t="s">
        <v>266</v>
      </c>
      <c r="E96" s="126" t="s">
        <v>634</v>
      </c>
      <c r="F96" s="245">
        <v>43109</v>
      </c>
      <c r="G96" s="131">
        <v>43109</v>
      </c>
      <c r="H96" s="131">
        <v>43465</v>
      </c>
      <c r="I96" s="132">
        <v>3810</v>
      </c>
      <c r="J96" s="129" t="s">
        <v>522</v>
      </c>
      <c r="K96" s="233" t="s">
        <v>513</v>
      </c>
      <c r="L96" s="126" t="s">
        <v>479</v>
      </c>
    </row>
    <row r="97" spans="1:12">
      <c r="A97" s="129" t="s">
        <v>544</v>
      </c>
      <c r="B97" s="126" t="s">
        <v>264</v>
      </c>
      <c r="C97" s="126" t="s">
        <v>484</v>
      </c>
      <c r="D97" s="126" t="s">
        <v>266</v>
      </c>
      <c r="E97" s="126" t="s">
        <v>635</v>
      </c>
      <c r="F97" s="245">
        <v>43215</v>
      </c>
      <c r="G97" s="131">
        <v>43215</v>
      </c>
      <c r="H97" s="131">
        <v>43235</v>
      </c>
      <c r="I97" s="132">
        <v>13960000</v>
      </c>
      <c r="J97" s="129" t="s">
        <v>697</v>
      </c>
      <c r="K97" s="233" t="s">
        <v>513</v>
      </c>
      <c r="L97" s="126" t="s">
        <v>479</v>
      </c>
    </row>
    <row r="98" spans="1:12">
      <c r="A98" s="129" t="s">
        <v>544</v>
      </c>
      <c r="B98" s="126" t="s">
        <v>264</v>
      </c>
      <c r="C98" s="126" t="s">
        <v>484</v>
      </c>
      <c r="D98" s="126" t="s">
        <v>266</v>
      </c>
      <c r="E98" s="126" t="s">
        <v>636</v>
      </c>
      <c r="F98" s="245">
        <v>43220</v>
      </c>
      <c r="G98" s="131">
        <v>43220</v>
      </c>
      <c r="H98" s="131">
        <v>43240</v>
      </c>
      <c r="I98" s="132">
        <v>14790600</v>
      </c>
      <c r="J98" s="129" t="s">
        <v>698</v>
      </c>
      <c r="K98" s="233" t="s">
        <v>523</v>
      </c>
      <c r="L98" s="126" t="s">
        <v>479</v>
      </c>
    </row>
    <row r="99" spans="1:12">
      <c r="A99" s="129" t="s">
        <v>544</v>
      </c>
      <c r="B99" s="126" t="s">
        <v>359</v>
      </c>
      <c r="C99" s="126" t="s">
        <v>484</v>
      </c>
      <c r="D99" s="126" t="s">
        <v>266</v>
      </c>
      <c r="E99" s="126" t="s">
        <v>637</v>
      </c>
      <c r="F99" s="245">
        <v>43248</v>
      </c>
      <c r="G99" s="131">
        <v>43248</v>
      </c>
      <c r="H99" s="131">
        <v>43268</v>
      </c>
      <c r="I99" s="132">
        <v>14578800</v>
      </c>
      <c r="J99" s="129" t="s">
        <v>699</v>
      </c>
      <c r="K99" s="233" t="s">
        <v>513</v>
      </c>
      <c r="L99" s="126" t="s">
        <v>479</v>
      </c>
    </row>
    <row r="100" spans="1:12">
      <c r="A100" s="129" t="s">
        <v>524</v>
      </c>
      <c r="B100" s="126" t="s">
        <v>84</v>
      </c>
      <c r="C100" s="126" t="s">
        <v>484</v>
      </c>
      <c r="D100" s="126" t="s">
        <v>266</v>
      </c>
      <c r="E100" s="126" t="s">
        <v>638</v>
      </c>
      <c r="F100" s="245">
        <v>43133</v>
      </c>
      <c r="G100" s="131">
        <v>43136</v>
      </c>
      <c r="H100" s="131">
        <v>43165</v>
      </c>
      <c r="I100" s="132">
        <v>44000000</v>
      </c>
      <c r="J100" s="129" t="s">
        <v>700</v>
      </c>
      <c r="K100" s="233" t="s">
        <v>513</v>
      </c>
      <c r="L100" s="126" t="s">
        <v>479</v>
      </c>
    </row>
    <row r="101" spans="1:12">
      <c r="A101" s="129" t="s">
        <v>524</v>
      </c>
      <c r="B101" s="126" t="s">
        <v>359</v>
      </c>
      <c r="C101" s="126" t="s">
        <v>484</v>
      </c>
      <c r="D101" s="126" t="s">
        <v>266</v>
      </c>
      <c r="E101" s="126" t="s">
        <v>639</v>
      </c>
      <c r="F101" s="245">
        <v>43181</v>
      </c>
      <c r="G101" s="131">
        <v>43207</v>
      </c>
      <c r="H101" s="131">
        <v>43220</v>
      </c>
      <c r="I101" s="132">
        <v>9700000</v>
      </c>
      <c r="J101" s="129" t="s">
        <v>701</v>
      </c>
      <c r="K101" s="233" t="s">
        <v>513</v>
      </c>
      <c r="L101" s="126" t="s">
        <v>479</v>
      </c>
    </row>
    <row r="102" spans="1:12">
      <c r="A102" s="129" t="s">
        <v>524</v>
      </c>
      <c r="B102" s="126" t="s">
        <v>84</v>
      </c>
      <c r="C102" s="126" t="s">
        <v>484</v>
      </c>
      <c r="D102" s="126" t="s">
        <v>93</v>
      </c>
      <c r="E102" s="126" t="s">
        <v>640</v>
      </c>
      <c r="F102" s="245">
        <v>43213</v>
      </c>
      <c r="G102" s="131">
        <v>43228</v>
      </c>
      <c r="H102" s="131">
        <v>43247</v>
      </c>
      <c r="I102" s="132">
        <v>9200000</v>
      </c>
      <c r="J102" s="129" t="s">
        <v>702</v>
      </c>
      <c r="K102" s="233" t="s">
        <v>515</v>
      </c>
      <c r="L102" s="126" t="s">
        <v>479</v>
      </c>
    </row>
    <row r="103" spans="1:12">
      <c r="A103" s="129" t="s">
        <v>524</v>
      </c>
      <c r="B103" s="126" t="s">
        <v>359</v>
      </c>
      <c r="C103" s="126" t="s">
        <v>484</v>
      </c>
      <c r="D103" s="126" t="s">
        <v>93</v>
      </c>
      <c r="E103" s="126" t="s">
        <v>641</v>
      </c>
      <c r="F103" s="245">
        <v>43213</v>
      </c>
      <c r="G103" s="131">
        <v>43213</v>
      </c>
      <c r="H103" s="131">
        <v>43247</v>
      </c>
      <c r="I103" s="132">
        <v>9000000</v>
      </c>
      <c r="J103" s="129" t="s">
        <v>703</v>
      </c>
      <c r="K103" s="233" t="s">
        <v>513</v>
      </c>
      <c r="L103" s="126" t="s">
        <v>479</v>
      </c>
    </row>
    <row r="104" spans="1:12">
      <c r="A104" s="129" t="s">
        <v>524</v>
      </c>
      <c r="B104" s="126" t="s">
        <v>359</v>
      </c>
      <c r="C104" s="126" t="s">
        <v>484</v>
      </c>
      <c r="D104" s="126" t="s">
        <v>266</v>
      </c>
      <c r="E104" s="126" t="s">
        <v>642</v>
      </c>
      <c r="F104" s="245">
        <v>43214</v>
      </c>
      <c r="G104" s="131">
        <v>43214</v>
      </c>
      <c r="H104" s="131">
        <v>43243</v>
      </c>
      <c r="I104" s="132">
        <v>9509590</v>
      </c>
      <c r="J104" s="129" t="s">
        <v>704</v>
      </c>
      <c r="K104" s="233" t="s">
        <v>513</v>
      </c>
      <c r="L104" s="126" t="s">
        <v>479</v>
      </c>
    </row>
    <row r="105" spans="1:12">
      <c r="A105" s="129" t="s">
        <v>524</v>
      </c>
      <c r="B105" s="126" t="s">
        <v>84</v>
      </c>
      <c r="C105" s="126" t="s">
        <v>484</v>
      </c>
      <c r="D105" s="126" t="s">
        <v>93</v>
      </c>
      <c r="E105" s="126" t="s">
        <v>643</v>
      </c>
      <c r="F105" s="245">
        <v>43248</v>
      </c>
      <c r="G105" s="131">
        <v>43248</v>
      </c>
      <c r="H105" s="131">
        <v>43267</v>
      </c>
      <c r="I105" s="132">
        <v>8500000</v>
      </c>
      <c r="J105" s="129" t="s">
        <v>705</v>
      </c>
      <c r="K105" s="233" t="s">
        <v>513</v>
      </c>
      <c r="L105" s="126" t="s">
        <v>479</v>
      </c>
    </row>
    <row r="106" spans="1:12">
      <c r="A106" s="129" t="s">
        <v>545</v>
      </c>
      <c r="B106" s="126" t="s">
        <v>84</v>
      </c>
      <c r="C106" s="126" t="s">
        <v>484</v>
      </c>
      <c r="D106" s="126" t="s">
        <v>266</v>
      </c>
      <c r="E106" s="126" t="s">
        <v>644</v>
      </c>
      <c r="F106" s="245">
        <v>43329</v>
      </c>
      <c r="G106" s="131">
        <v>43374</v>
      </c>
      <c r="H106" s="131">
        <v>44103</v>
      </c>
      <c r="I106" s="132">
        <v>49345920</v>
      </c>
      <c r="J106" s="129" t="s">
        <v>706</v>
      </c>
      <c r="K106" s="233" t="s">
        <v>513</v>
      </c>
      <c r="L106" s="126" t="s">
        <v>479</v>
      </c>
    </row>
    <row r="107" spans="1:12">
      <c r="A107" s="246" t="s">
        <v>545</v>
      </c>
      <c r="B107" s="247" t="s">
        <v>84</v>
      </c>
      <c r="C107" s="247" t="s">
        <v>484</v>
      </c>
      <c r="D107" s="247" t="s">
        <v>93</v>
      </c>
      <c r="E107" s="247" t="s">
        <v>645</v>
      </c>
      <c r="F107" s="248">
        <v>43462</v>
      </c>
      <c r="G107" s="249">
        <v>43466</v>
      </c>
      <c r="H107" s="249">
        <v>43830</v>
      </c>
      <c r="I107" s="250">
        <v>13057200</v>
      </c>
      <c r="J107" s="246" t="s">
        <v>539</v>
      </c>
      <c r="K107" s="251" t="s">
        <v>515</v>
      </c>
      <c r="L107" s="247" t="s">
        <v>479</v>
      </c>
    </row>
  </sheetData>
  <mergeCells count="8">
    <mergeCell ref="A3:D4"/>
    <mergeCell ref="F3:F5"/>
    <mergeCell ref="E3:E5"/>
    <mergeCell ref="L3:L5"/>
    <mergeCell ref="G3:H4"/>
    <mergeCell ref="I3:I5"/>
    <mergeCell ref="J3:J5"/>
    <mergeCell ref="K3:K5"/>
  </mergeCells>
  <phoneticPr fontId="2" type="noConversion"/>
  <pageMargins left="0" right="0" top="0" bottom="0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9" tint="0.39997558519241921"/>
  </sheetPr>
  <dimension ref="A1:V90"/>
  <sheetViews>
    <sheetView topLeftCell="A2" workbookViewId="0">
      <selection activeCell="G20" sqref="G20"/>
    </sheetView>
  </sheetViews>
  <sheetFormatPr defaultRowHeight="16.5"/>
  <cols>
    <col min="1" max="1" width="6.5" style="83" customWidth="1"/>
    <col min="2" max="2" width="5.875" style="1" customWidth="1"/>
    <col min="3" max="3" width="7.125" style="1" customWidth="1"/>
    <col min="4" max="4" width="5.875" style="1" customWidth="1"/>
    <col min="5" max="5" width="13" style="1" customWidth="1"/>
    <col min="7" max="7" width="26" style="103" customWidth="1"/>
    <col min="8" max="8" width="9.75" style="1" customWidth="1"/>
    <col min="9" max="10" width="8.125" style="1" customWidth="1"/>
    <col min="11" max="11" width="8.5" style="102" customWidth="1"/>
    <col min="12" max="12" width="8.125" style="102" customWidth="1"/>
    <col min="13" max="13" width="8.5" style="102" customWidth="1"/>
    <col min="14" max="14" width="7.75" style="102" customWidth="1"/>
    <col min="15" max="15" width="14.25" style="107" customWidth="1"/>
    <col min="16" max="16" width="6.125" style="102" customWidth="1"/>
    <col min="17" max="17" width="9" style="102" customWidth="1"/>
    <col min="18" max="18" width="22.75" style="102" customWidth="1"/>
    <col min="19" max="19" width="10.75" style="102" customWidth="1"/>
    <col min="20" max="20" width="9.75" style="103" customWidth="1"/>
    <col min="21" max="21" width="7" style="75" customWidth="1"/>
    <col min="22" max="22" width="38.75" style="14" customWidth="1"/>
  </cols>
  <sheetData>
    <row r="1" spans="1:22">
      <c r="B1" s="10" t="s">
        <v>452</v>
      </c>
      <c r="C1" s="10"/>
      <c r="G1" s="104"/>
    </row>
    <row r="2" spans="1:22" ht="17.25" thickBot="1"/>
    <row r="3" spans="1:22" ht="16.5" customHeight="1">
      <c r="A3" s="206" t="s">
        <v>152</v>
      </c>
      <c r="B3" s="181" t="s">
        <v>14</v>
      </c>
      <c r="C3" s="181"/>
      <c r="D3" s="181"/>
      <c r="E3" s="181"/>
      <c r="F3" s="181"/>
      <c r="G3" s="166" t="s">
        <v>11</v>
      </c>
      <c r="H3" s="166" t="s">
        <v>0</v>
      </c>
      <c r="I3" s="181" t="s">
        <v>1</v>
      </c>
      <c r="J3" s="181"/>
      <c r="K3" s="166" t="s">
        <v>35</v>
      </c>
      <c r="L3" s="166" t="s">
        <v>5</v>
      </c>
      <c r="M3" s="166" t="s">
        <v>4</v>
      </c>
      <c r="N3" s="168" t="s">
        <v>16</v>
      </c>
      <c r="O3" s="171" t="s">
        <v>6</v>
      </c>
      <c r="P3" s="169"/>
      <c r="Q3" s="169"/>
      <c r="R3" s="169"/>
      <c r="S3" s="170"/>
      <c r="T3" s="204" t="s">
        <v>44</v>
      </c>
      <c r="U3" s="205"/>
      <c r="V3" s="175" t="s">
        <v>62</v>
      </c>
    </row>
    <row r="4" spans="1:22" ht="17.25" thickBot="1">
      <c r="A4" s="207"/>
      <c r="B4" s="80" t="s">
        <v>13</v>
      </c>
      <c r="C4" s="80" t="s">
        <v>64</v>
      </c>
      <c r="D4" s="80" t="s">
        <v>12</v>
      </c>
      <c r="E4" s="80" t="s">
        <v>63</v>
      </c>
      <c r="F4" s="80" t="s">
        <v>9</v>
      </c>
      <c r="G4" s="167"/>
      <c r="H4" s="167"/>
      <c r="I4" s="8" t="s">
        <v>2</v>
      </c>
      <c r="J4" s="8" t="s">
        <v>3</v>
      </c>
      <c r="K4" s="167"/>
      <c r="L4" s="167"/>
      <c r="M4" s="167"/>
      <c r="N4" s="167"/>
      <c r="O4" s="88" t="s">
        <v>7</v>
      </c>
      <c r="P4" s="109" t="s">
        <v>8</v>
      </c>
      <c r="Q4" s="109" t="s">
        <v>9</v>
      </c>
      <c r="R4" s="109" t="s">
        <v>10</v>
      </c>
      <c r="S4" s="109" t="s">
        <v>445</v>
      </c>
      <c r="T4" s="108" t="s">
        <v>443</v>
      </c>
      <c r="U4" s="81" t="s">
        <v>444</v>
      </c>
      <c r="V4" s="176"/>
    </row>
    <row r="5" spans="1:22" s="82" customFormat="1" ht="17.25" thickTop="1">
      <c r="A5" s="84">
        <v>1</v>
      </c>
      <c r="B5" s="4" t="s">
        <v>92</v>
      </c>
      <c r="C5" s="4" t="s">
        <v>446</v>
      </c>
      <c r="D5" s="4" t="s">
        <v>447</v>
      </c>
      <c r="E5" s="86" t="s">
        <v>448</v>
      </c>
      <c r="F5" s="87" t="s">
        <v>449</v>
      </c>
      <c r="G5" s="111"/>
      <c r="H5" s="112"/>
      <c r="I5" s="112"/>
      <c r="J5" s="112"/>
      <c r="K5" s="113"/>
      <c r="L5" s="113"/>
      <c r="M5" s="113"/>
      <c r="N5" s="114"/>
      <c r="O5" s="115"/>
      <c r="P5" s="110"/>
      <c r="Q5" s="110"/>
      <c r="R5" s="110"/>
      <c r="S5" s="110"/>
      <c r="T5" s="116"/>
      <c r="U5" s="117"/>
      <c r="V5" s="118"/>
    </row>
    <row r="6" spans="1:22">
      <c r="A6" s="85">
        <v>2</v>
      </c>
      <c r="B6" s="4"/>
      <c r="C6" s="89"/>
      <c r="D6" s="89"/>
      <c r="E6" s="86"/>
      <c r="F6" s="87"/>
      <c r="G6" s="120"/>
      <c r="H6" s="121"/>
      <c r="I6" s="121"/>
      <c r="J6" s="121"/>
      <c r="K6" s="122"/>
      <c r="L6" s="122"/>
      <c r="M6" s="122"/>
      <c r="N6" s="114"/>
      <c r="O6" s="119"/>
      <c r="P6" s="123"/>
      <c r="Q6" s="124"/>
      <c r="R6" s="124"/>
      <c r="S6" s="124"/>
      <c r="T6" s="116"/>
      <c r="U6" s="117"/>
      <c r="V6" s="126"/>
    </row>
    <row r="7" spans="1:22" s="94" customFormat="1">
      <c r="A7" s="85">
        <v>3</v>
      </c>
      <c r="B7" s="95"/>
      <c r="C7" s="95"/>
      <c r="D7" s="95"/>
      <c r="E7" s="86"/>
      <c r="F7" s="87"/>
      <c r="G7" s="120"/>
      <c r="H7" s="121"/>
      <c r="I7" s="121"/>
      <c r="J7" s="121"/>
      <c r="K7" s="122"/>
      <c r="L7" s="122"/>
      <c r="M7" s="122"/>
      <c r="N7" s="114"/>
      <c r="O7" s="123"/>
      <c r="P7" s="123"/>
      <c r="Q7" s="124"/>
      <c r="R7" s="124"/>
      <c r="S7" s="127"/>
      <c r="T7" s="116"/>
      <c r="U7" s="117"/>
      <c r="V7" s="126"/>
    </row>
    <row r="8" spans="1:22">
      <c r="A8" s="85">
        <v>4</v>
      </c>
      <c r="B8" s="89"/>
      <c r="C8" s="89"/>
      <c r="D8" s="89"/>
      <c r="E8" s="86"/>
      <c r="F8" s="87"/>
      <c r="G8" s="120"/>
      <c r="H8" s="121"/>
      <c r="I8" s="121"/>
      <c r="J8" s="121"/>
      <c r="K8" s="122"/>
      <c r="L8" s="122"/>
      <c r="M8" s="122"/>
      <c r="N8" s="114"/>
      <c r="O8" s="119"/>
      <c r="P8" s="123"/>
      <c r="Q8" s="124"/>
      <c r="R8" s="124"/>
      <c r="S8" s="124"/>
      <c r="T8" s="116"/>
      <c r="U8" s="117"/>
      <c r="V8" s="126"/>
    </row>
    <row r="9" spans="1:22">
      <c r="A9" s="85">
        <v>5</v>
      </c>
      <c r="B9" s="89"/>
      <c r="C9" s="89"/>
      <c r="D9" s="89"/>
      <c r="E9" s="86"/>
      <c r="F9" s="87"/>
      <c r="G9" s="120"/>
      <c r="H9" s="121"/>
      <c r="I9" s="121"/>
      <c r="J9" s="121"/>
      <c r="K9" s="122"/>
      <c r="L9" s="122"/>
      <c r="M9" s="122"/>
      <c r="N9" s="114"/>
      <c r="O9" s="119"/>
      <c r="P9" s="123"/>
      <c r="Q9" s="124"/>
      <c r="R9" s="124"/>
      <c r="S9" s="124"/>
      <c r="T9" s="116"/>
      <c r="U9" s="117"/>
      <c r="V9" s="126"/>
    </row>
    <row r="10" spans="1:22">
      <c r="A10" s="85">
        <v>6</v>
      </c>
      <c r="B10" s="89"/>
      <c r="C10" s="89"/>
      <c r="D10" s="89"/>
      <c r="E10" s="86"/>
      <c r="F10" s="87"/>
      <c r="G10" s="120"/>
      <c r="H10" s="121"/>
      <c r="I10" s="121"/>
      <c r="J10" s="121"/>
      <c r="K10" s="122"/>
      <c r="L10" s="122"/>
      <c r="M10" s="122"/>
      <c r="N10" s="114"/>
      <c r="O10" s="119"/>
      <c r="P10" s="123"/>
      <c r="Q10" s="124"/>
      <c r="R10" s="124"/>
      <c r="S10" s="124"/>
      <c r="T10" s="116"/>
      <c r="U10" s="117"/>
      <c r="V10" s="126"/>
    </row>
    <row r="11" spans="1:22" s="94" customFormat="1">
      <c r="A11" s="85">
        <v>7</v>
      </c>
      <c r="B11" s="95"/>
      <c r="C11" s="95"/>
      <c r="D11" s="95"/>
      <c r="E11" s="86"/>
      <c r="F11" s="87"/>
      <c r="G11" s="120"/>
      <c r="H11" s="121"/>
      <c r="I11" s="121"/>
      <c r="J11" s="121"/>
      <c r="K11" s="122"/>
      <c r="L11" s="122"/>
      <c r="M11" s="122"/>
      <c r="N11" s="114"/>
      <c r="O11" s="119"/>
      <c r="P11" s="123"/>
      <c r="Q11" s="124"/>
      <c r="R11" s="124"/>
      <c r="S11" s="124"/>
      <c r="T11" s="116"/>
      <c r="U11" s="117"/>
      <c r="V11" s="126"/>
    </row>
    <row r="12" spans="1:22" s="102" customFormat="1">
      <c r="A12" s="85">
        <v>8</v>
      </c>
      <c r="B12" s="97"/>
      <c r="C12" s="97"/>
      <c r="D12" s="97"/>
      <c r="E12" s="86"/>
      <c r="F12" s="87"/>
      <c r="G12" s="120"/>
      <c r="H12" s="121"/>
      <c r="I12" s="121"/>
      <c r="J12" s="121"/>
      <c r="K12" s="122"/>
      <c r="L12" s="122"/>
      <c r="M12" s="122"/>
      <c r="N12" s="114"/>
      <c r="O12" s="119"/>
      <c r="P12" s="123"/>
      <c r="Q12" s="128"/>
      <c r="R12" s="124"/>
      <c r="S12" s="124"/>
      <c r="T12" s="116"/>
      <c r="U12" s="117"/>
      <c r="V12" s="126"/>
    </row>
    <row r="13" spans="1:22" s="102" customFormat="1">
      <c r="A13" s="85">
        <v>9</v>
      </c>
      <c r="B13" s="97"/>
      <c r="C13" s="97"/>
      <c r="D13" s="97"/>
      <c r="E13" s="86"/>
      <c r="F13" s="87"/>
      <c r="G13" s="120"/>
      <c r="H13" s="121"/>
      <c r="I13" s="121"/>
      <c r="J13" s="121"/>
      <c r="K13" s="122"/>
      <c r="L13" s="122"/>
      <c r="M13" s="122"/>
      <c r="N13" s="114"/>
      <c r="O13" s="119"/>
      <c r="P13" s="123"/>
      <c r="Q13" s="128"/>
      <c r="R13" s="124"/>
      <c r="S13" s="124"/>
      <c r="T13" s="116"/>
      <c r="U13" s="117"/>
      <c r="V13" s="126"/>
    </row>
    <row r="14" spans="1:22" s="102" customFormat="1">
      <c r="A14" s="85">
        <v>10</v>
      </c>
      <c r="B14" s="97"/>
      <c r="C14" s="97"/>
      <c r="D14" s="97"/>
      <c r="E14" s="86"/>
      <c r="F14" s="87"/>
      <c r="G14" s="120"/>
      <c r="H14" s="121"/>
      <c r="I14" s="121"/>
      <c r="J14" s="121"/>
      <c r="K14" s="122"/>
      <c r="L14" s="122"/>
      <c r="M14" s="122"/>
      <c r="N14" s="114"/>
      <c r="O14" s="119"/>
      <c r="P14" s="123"/>
      <c r="Q14" s="128"/>
      <c r="R14" s="124"/>
      <c r="S14" s="124"/>
      <c r="T14" s="116"/>
      <c r="U14" s="117"/>
      <c r="V14" s="126"/>
    </row>
    <row r="15" spans="1:22" s="102" customFormat="1">
      <c r="A15" s="85">
        <v>11</v>
      </c>
      <c r="B15" s="97"/>
      <c r="C15" s="97"/>
      <c r="D15" s="97"/>
      <c r="E15" s="86"/>
      <c r="F15" s="87"/>
      <c r="G15" s="130"/>
      <c r="H15" s="131"/>
      <c r="I15" s="131"/>
      <c r="J15" s="131"/>
      <c r="K15" s="132"/>
      <c r="L15" s="132"/>
      <c r="M15" s="132"/>
      <c r="N15" s="114"/>
      <c r="O15" s="129"/>
      <c r="P15" s="126"/>
      <c r="Q15" s="128"/>
      <c r="R15" s="128"/>
      <c r="S15" s="128"/>
      <c r="T15" s="135"/>
      <c r="U15" s="133"/>
      <c r="V15" s="126"/>
    </row>
    <row r="16" spans="1:22" s="102" customFormat="1">
      <c r="A16" s="85">
        <v>12</v>
      </c>
      <c r="B16" s="97"/>
      <c r="C16" s="97"/>
      <c r="D16" s="97"/>
      <c r="E16" s="86"/>
      <c r="F16" s="87"/>
      <c r="G16" s="120"/>
      <c r="H16" s="121"/>
      <c r="I16" s="121"/>
      <c r="J16" s="121"/>
      <c r="K16" s="122"/>
      <c r="L16" s="122"/>
      <c r="M16" s="122"/>
      <c r="N16" s="114"/>
      <c r="O16" s="119"/>
      <c r="P16" s="123"/>
      <c r="Q16" s="128"/>
      <c r="R16" s="124"/>
      <c r="S16" s="124"/>
      <c r="T16" s="116"/>
      <c r="U16" s="117"/>
      <c r="V16" s="126"/>
    </row>
    <row r="17" spans="1:22" s="102" customFormat="1">
      <c r="A17" s="85">
        <v>13</v>
      </c>
      <c r="B17" s="97"/>
      <c r="C17" s="97"/>
      <c r="D17" s="97"/>
      <c r="E17" s="86"/>
      <c r="F17" s="87"/>
      <c r="G17" s="120"/>
      <c r="H17" s="121"/>
      <c r="I17" s="121"/>
      <c r="J17" s="121"/>
      <c r="K17" s="122"/>
      <c r="L17" s="122"/>
      <c r="M17" s="122"/>
      <c r="N17" s="114"/>
      <c r="O17" s="119"/>
      <c r="P17" s="123"/>
      <c r="Q17" s="128"/>
      <c r="R17" s="124"/>
      <c r="S17" s="124"/>
      <c r="T17" s="116"/>
      <c r="U17" s="117"/>
      <c r="V17" s="126"/>
    </row>
    <row r="18" spans="1:22" s="102" customFormat="1">
      <c r="A18" s="85">
        <v>14</v>
      </c>
      <c r="B18" s="97"/>
      <c r="C18" s="97"/>
      <c r="D18" s="97"/>
      <c r="E18" s="86"/>
      <c r="F18" s="87"/>
      <c r="G18" s="120"/>
      <c r="H18" s="121"/>
      <c r="I18" s="121"/>
      <c r="J18" s="121"/>
      <c r="K18" s="122"/>
      <c r="L18" s="122"/>
      <c r="M18" s="122"/>
      <c r="N18" s="114"/>
      <c r="O18" s="119"/>
      <c r="P18" s="123"/>
      <c r="Q18" s="136"/>
      <c r="R18" s="124"/>
      <c r="S18" s="124"/>
      <c r="T18" s="116"/>
      <c r="U18" s="117"/>
      <c r="V18" s="126"/>
    </row>
    <row r="19" spans="1:22" s="102" customFormat="1">
      <c r="A19" s="85">
        <v>15</v>
      </c>
      <c r="B19" s="97"/>
      <c r="C19" s="97"/>
      <c r="D19" s="97"/>
      <c r="E19" s="86"/>
      <c r="F19" s="87"/>
      <c r="G19" s="130"/>
      <c r="H19" s="131"/>
      <c r="I19" s="131"/>
      <c r="J19" s="131"/>
      <c r="K19" s="132"/>
      <c r="L19" s="137"/>
      <c r="M19" s="132"/>
      <c r="N19" s="114"/>
      <c r="O19" s="129"/>
      <c r="P19" s="126"/>
      <c r="Q19" s="138"/>
      <c r="R19" s="128"/>
      <c r="S19" s="128"/>
      <c r="T19" s="116"/>
      <c r="U19" s="117"/>
      <c r="V19" s="126"/>
    </row>
    <row r="20" spans="1:22" s="102" customFormat="1">
      <c r="A20" s="85">
        <v>16</v>
      </c>
      <c r="B20" s="97"/>
      <c r="C20" s="97"/>
      <c r="D20" s="97"/>
      <c r="E20" s="86"/>
      <c r="F20" s="87"/>
      <c r="G20" s="120"/>
      <c r="H20" s="121"/>
      <c r="I20" s="121"/>
      <c r="J20" s="121"/>
      <c r="K20" s="122"/>
      <c r="L20" s="122"/>
      <c r="M20" s="122"/>
      <c r="N20" s="114"/>
      <c r="O20" s="123"/>
      <c r="P20" s="123"/>
      <c r="Q20" s="128"/>
      <c r="R20" s="124"/>
      <c r="S20" s="124"/>
      <c r="T20" s="116"/>
      <c r="U20" s="117"/>
      <c r="V20" s="126"/>
    </row>
    <row r="21" spans="1:22">
      <c r="A21" s="85">
        <v>17</v>
      </c>
      <c r="B21" s="4"/>
      <c r="C21" s="4"/>
      <c r="D21" s="5"/>
      <c r="E21" s="44"/>
      <c r="F21" s="45"/>
      <c r="G21" s="120"/>
      <c r="H21" s="121"/>
      <c r="I21" s="121"/>
      <c r="J21" s="121"/>
      <c r="K21" s="122"/>
      <c r="L21" s="122"/>
      <c r="M21" s="122"/>
      <c r="N21" s="114"/>
      <c r="O21" s="119"/>
      <c r="P21" s="123"/>
      <c r="Q21" s="128"/>
      <c r="R21" s="124"/>
      <c r="S21" s="124"/>
      <c r="T21" s="116"/>
      <c r="U21" s="117"/>
      <c r="V21" s="126"/>
    </row>
    <row r="22" spans="1:22">
      <c r="A22" s="85">
        <v>18</v>
      </c>
      <c r="B22" s="4"/>
      <c r="C22" s="4"/>
      <c r="D22" s="5"/>
      <c r="E22" s="44"/>
      <c r="F22" s="45"/>
      <c r="G22" s="130"/>
      <c r="H22" s="131"/>
      <c r="I22" s="131"/>
      <c r="J22" s="131"/>
      <c r="K22" s="132"/>
      <c r="L22" s="132"/>
      <c r="M22" s="132"/>
      <c r="N22" s="114"/>
      <c r="O22" s="126"/>
      <c r="P22" s="126"/>
      <c r="Q22" s="128"/>
      <c r="R22" s="128"/>
      <c r="S22" s="128"/>
      <c r="T22" s="135"/>
      <c r="U22" s="133"/>
      <c r="V22" s="126"/>
    </row>
    <row r="23" spans="1:22">
      <c r="A23" s="85">
        <v>19</v>
      </c>
      <c r="B23" s="4"/>
      <c r="C23" s="4"/>
      <c r="D23" s="5"/>
      <c r="E23" s="44"/>
      <c r="F23" s="45"/>
      <c r="G23" s="130"/>
      <c r="H23" s="131"/>
      <c r="I23" s="131"/>
      <c r="J23" s="131"/>
      <c r="K23" s="132"/>
      <c r="L23" s="132"/>
      <c r="M23" s="132"/>
      <c r="N23" s="114"/>
      <c r="O23" s="126"/>
      <c r="P23" s="126"/>
      <c r="Q23" s="128"/>
      <c r="R23" s="128"/>
      <c r="S23" s="128"/>
      <c r="T23" s="135"/>
      <c r="U23" s="133"/>
      <c r="V23" s="126"/>
    </row>
    <row r="24" spans="1:22">
      <c r="A24" s="85">
        <v>20</v>
      </c>
      <c r="B24" s="4"/>
      <c r="C24" s="4"/>
      <c r="D24" s="5"/>
      <c r="E24" s="44"/>
      <c r="F24" s="45"/>
      <c r="G24" s="130"/>
      <c r="H24" s="131"/>
      <c r="I24" s="131"/>
      <c r="J24" s="131"/>
      <c r="K24" s="139"/>
      <c r="L24" s="139"/>
      <c r="M24" s="139"/>
      <c r="N24" s="114"/>
      <c r="O24" s="131"/>
      <c r="P24" s="126"/>
      <c r="Q24" s="128"/>
      <c r="R24" s="128"/>
      <c r="S24" s="140"/>
      <c r="T24" s="116"/>
      <c r="U24" s="133"/>
      <c r="V24" s="126"/>
    </row>
    <row r="25" spans="1:22">
      <c r="A25" s="85">
        <v>21</v>
      </c>
      <c r="B25" s="89"/>
      <c r="C25" s="89"/>
      <c r="D25" s="90"/>
      <c r="E25" s="91"/>
      <c r="F25" s="92"/>
      <c r="G25" s="130"/>
      <c r="H25" s="131"/>
      <c r="I25" s="131"/>
      <c r="J25" s="131"/>
      <c r="K25" s="139"/>
      <c r="L25" s="139"/>
      <c r="M25" s="139"/>
      <c r="N25" s="114"/>
      <c r="O25" s="129"/>
      <c r="P25" s="141"/>
      <c r="Q25" s="128"/>
      <c r="R25" s="128"/>
      <c r="S25" s="128"/>
      <c r="T25" s="116"/>
      <c r="U25" s="133"/>
      <c r="V25" s="126"/>
    </row>
    <row r="26" spans="1:22">
      <c r="A26" s="85">
        <v>22</v>
      </c>
      <c r="B26" s="89"/>
      <c r="C26" s="89"/>
      <c r="D26" s="90"/>
      <c r="E26" s="91"/>
      <c r="F26" s="92"/>
      <c r="G26" s="130"/>
      <c r="H26" s="131"/>
      <c r="I26" s="131"/>
      <c r="J26" s="131"/>
      <c r="K26" s="139"/>
      <c r="L26" s="139"/>
      <c r="M26" s="139"/>
      <c r="N26" s="114"/>
      <c r="O26" s="131"/>
      <c r="P26" s="131"/>
      <c r="Q26" s="131"/>
      <c r="R26" s="131"/>
      <c r="S26" s="128"/>
      <c r="T26" s="116"/>
      <c r="U26" s="133"/>
      <c r="V26" s="142"/>
    </row>
    <row r="27" spans="1:22">
      <c r="A27" s="85">
        <v>23</v>
      </c>
      <c r="B27" s="89"/>
      <c r="C27" s="89"/>
      <c r="D27" s="90"/>
      <c r="E27" s="91"/>
      <c r="F27" s="92"/>
      <c r="G27" s="130"/>
      <c r="H27" s="131"/>
      <c r="I27" s="131"/>
      <c r="J27" s="131"/>
      <c r="K27" s="139"/>
      <c r="L27" s="139"/>
      <c r="M27" s="139"/>
      <c r="N27" s="114"/>
      <c r="O27" s="131"/>
      <c r="P27" s="131"/>
      <c r="Q27" s="131"/>
      <c r="R27" s="131"/>
      <c r="S27" s="128"/>
      <c r="T27" s="116"/>
      <c r="U27" s="133"/>
      <c r="V27" s="126"/>
    </row>
    <row r="28" spans="1:22">
      <c r="A28" s="85">
        <v>24</v>
      </c>
      <c r="B28" s="89"/>
      <c r="C28" s="89"/>
      <c r="D28" s="90"/>
      <c r="E28" s="91"/>
      <c r="F28" s="92"/>
      <c r="G28" s="130"/>
      <c r="H28" s="131"/>
      <c r="I28" s="131"/>
      <c r="J28" s="131"/>
      <c r="K28" s="139"/>
      <c r="L28" s="139"/>
      <c r="M28" s="139"/>
      <c r="N28" s="114"/>
      <c r="O28" s="131"/>
      <c r="P28" s="131"/>
      <c r="Q28" s="131"/>
      <c r="R28" s="131"/>
      <c r="S28" s="128"/>
      <c r="T28" s="116"/>
      <c r="U28" s="133"/>
      <c r="V28" s="126"/>
    </row>
    <row r="29" spans="1:22">
      <c r="A29" s="85">
        <v>25</v>
      </c>
      <c r="B29" s="89"/>
      <c r="C29" s="89"/>
      <c r="D29" s="90"/>
      <c r="E29" s="91"/>
      <c r="F29" s="92"/>
      <c r="G29" s="130"/>
      <c r="H29" s="131"/>
      <c r="I29" s="131"/>
      <c r="J29" s="131"/>
      <c r="K29" s="139"/>
      <c r="L29" s="139"/>
      <c r="M29" s="139"/>
      <c r="N29" s="114"/>
      <c r="O29" s="131"/>
      <c r="P29" s="131"/>
      <c r="Q29" s="131"/>
      <c r="R29" s="131"/>
      <c r="S29" s="128"/>
      <c r="T29" s="116"/>
      <c r="U29" s="133"/>
      <c r="V29" s="126"/>
    </row>
    <row r="30" spans="1:22" s="94" customFormat="1">
      <c r="A30" s="85">
        <v>26</v>
      </c>
      <c r="B30" s="95"/>
      <c r="C30" s="95"/>
      <c r="D30" s="96"/>
      <c r="E30" s="91"/>
      <c r="F30" s="92"/>
      <c r="G30" s="130"/>
      <c r="H30" s="131"/>
      <c r="I30" s="131"/>
      <c r="J30" s="131"/>
      <c r="K30" s="139"/>
      <c r="L30" s="139"/>
      <c r="M30" s="139"/>
      <c r="N30" s="114"/>
      <c r="O30" s="131"/>
      <c r="P30" s="131"/>
      <c r="Q30" s="131"/>
      <c r="R30" s="131"/>
      <c r="S30" s="128"/>
      <c r="T30" s="135"/>
      <c r="U30" s="133"/>
      <c r="V30" s="126"/>
    </row>
    <row r="31" spans="1:22" s="94" customFormat="1">
      <c r="A31" s="85">
        <v>27</v>
      </c>
      <c r="B31" s="95"/>
      <c r="C31" s="95"/>
      <c r="D31" s="96"/>
      <c r="E31" s="91"/>
      <c r="F31" s="92"/>
      <c r="G31" s="130"/>
      <c r="H31" s="131"/>
      <c r="I31" s="131"/>
      <c r="J31" s="131"/>
      <c r="K31" s="139"/>
      <c r="L31" s="139"/>
      <c r="M31" s="139"/>
      <c r="N31" s="143"/>
      <c r="O31" s="131"/>
      <c r="P31" s="131"/>
      <c r="Q31" s="131"/>
      <c r="R31" s="131"/>
      <c r="S31" s="128"/>
      <c r="T31" s="135"/>
      <c r="U31" s="133"/>
      <c r="V31" s="126"/>
    </row>
    <row r="32" spans="1:22" s="94" customFormat="1">
      <c r="A32" s="85">
        <v>28</v>
      </c>
      <c r="B32" s="95"/>
      <c r="C32" s="95"/>
      <c r="D32" s="96"/>
      <c r="E32" s="91"/>
      <c r="F32" s="92"/>
      <c r="G32" s="130"/>
      <c r="H32" s="131"/>
      <c r="I32" s="131"/>
      <c r="J32" s="131"/>
      <c r="K32" s="139"/>
      <c r="L32" s="139"/>
      <c r="M32" s="139"/>
      <c r="N32" s="143"/>
      <c r="O32" s="131"/>
      <c r="P32" s="131"/>
      <c r="Q32" s="131"/>
      <c r="R32" s="131"/>
      <c r="S32" s="128"/>
      <c r="T32" s="135"/>
      <c r="U32" s="133"/>
      <c r="V32" s="126"/>
    </row>
    <row r="33" spans="1:22" s="83" customFormat="1">
      <c r="A33" s="85">
        <v>29</v>
      </c>
      <c r="B33" s="100"/>
      <c r="C33" s="100"/>
      <c r="D33" s="100"/>
      <c r="E33" s="91"/>
      <c r="F33" s="106"/>
      <c r="G33" s="130"/>
      <c r="H33" s="131"/>
      <c r="I33" s="131"/>
      <c r="J33" s="131"/>
      <c r="K33" s="139"/>
      <c r="L33" s="139"/>
      <c r="M33" s="139"/>
      <c r="N33" s="143"/>
      <c r="O33" s="131"/>
      <c r="P33" s="131"/>
      <c r="Q33" s="131"/>
      <c r="R33" s="131"/>
      <c r="S33" s="128"/>
      <c r="T33" s="135"/>
      <c r="U33" s="133"/>
      <c r="V33" s="126"/>
    </row>
    <row r="34" spans="1:22" s="83" customFormat="1">
      <c r="A34" s="85">
        <v>30</v>
      </c>
      <c r="B34" s="100"/>
      <c r="C34" s="100"/>
      <c r="D34" s="100"/>
      <c r="E34" s="91"/>
      <c r="F34" s="106"/>
      <c r="G34" s="130"/>
      <c r="H34" s="131"/>
      <c r="I34" s="131"/>
      <c r="J34" s="131"/>
      <c r="K34" s="139"/>
      <c r="L34" s="139"/>
      <c r="M34" s="139"/>
      <c r="N34" s="143"/>
      <c r="O34" s="131"/>
      <c r="P34" s="131"/>
      <c r="Q34" s="131"/>
      <c r="R34" s="131"/>
      <c r="S34" s="128"/>
      <c r="T34" s="135"/>
      <c r="U34" s="133"/>
      <c r="V34" s="126"/>
    </row>
    <row r="35" spans="1:22" s="94" customFormat="1">
      <c r="A35" s="85">
        <v>31</v>
      </c>
      <c r="B35" s="95"/>
      <c r="C35" s="95"/>
      <c r="D35" s="96"/>
      <c r="E35" s="91"/>
      <c r="F35" s="92"/>
      <c r="G35" s="130"/>
      <c r="H35" s="131"/>
      <c r="I35" s="131"/>
      <c r="J35" s="131"/>
      <c r="K35" s="139"/>
      <c r="L35" s="139"/>
      <c r="M35" s="139"/>
      <c r="N35" s="114"/>
      <c r="O35" s="131"/>
      <c r="P35" s="131"/>
      <c r="Q35" s="131"/>
      <c r="R35" s="131"/>
      <c r="S35" s="128"/>
      <c r="T35" s="135"/>
      <c r="U35" s="133"/>
      <c r="V35" s="126"/>
    </row>
    <row r="36" spans="1:22">
      <c r="A36" s="85">
        <v>32</v>
      </c>
      <c r="B36" s="4"/>
      <c r="C36" s="4"/>
      <c r="D36" s="46"/>
      <c r="E36" s="44"/>
      <c r="F36" s="45"/>
      <c r="G36" s="130"/>
      <c r="H36" s="131"/>
      <c r="I36" s="131"/>
      <c r="J36" s="131"/>
      <c r="K36" s="139"/>
      <c r="L36" s="139"/>
      <c r="M36" s="139"/>
      <c r="N36" s="114"/>
      <c r="O36" s="131"/>
      <c r="P36" s="131"/>
      <c r="Q36" s="131"/>
      <c r="R36" s="131"/>
      <c r="S36" s="128"/>
      <c r="T36" s="135"/>
      <c r="U36" s="133"/>
      <c r="V36" s="126"/>
    </row>
    <row r="37" spans="1:22">
      <c r="A37" s="85">
        <v>33</v>
      </c>
      <c r="B37" s="4"/>
      <c r="C37" s="4"/>
      <c r="D37" s="46"/>
      <c r="E37" s="44"/>
      <c r="F37" s="45"/>
      <c r="G37" s="130"/>
      <c r="H37" s="131"/>
      <c r="I37" s="131"/>
      <c r="J37" s="131"/>
      <c r="K37" s="139"/>
      <c r="L37" s="139"/>
      <c r="M37" s="139"/>
      <c r="N37" s="114"/>
      <c r="O37" s="131"/>
      <c r="P37" s="131"/>
      <c r="Q37" s="131"/>
      <c r="R37" s="131"/>
      <c r="S37" s="128"/>
      <c r="T37" s="135"/>
      <c r="U37" s="133"/>
      <c r="V37" s="126"/>
    </row>
    <row r="38" spans="1:22">
      <c r="A38" s="85">
        <v>34</v>
      </c>
      <c r="B38" s="4"/>
      <c r="C38" s="4"/>
      <c r="D38" s="46"/>
      <c r="E38" s="44"/>
      <c r="F38" s="45"/>
      <c r="G38" s="130"/>
      <c r="H38" s="131"/>
      <c r="I38" s="131"/>
      <c r="J38" s="131"/>
      <c r="K38" s="139"/>
      <c r="L38" s="139"/>
      <c r="M38" s="139"/>
      <c r="N38" s="114"/>
      <c r="O38" s="131"/>
      <c r="P38" s="131"/>
      <c r="Q38" s="131"/>
      <c r="R38" s="131"/>
      <c r="S38" s="128"/>
      <c r="T38" s="135"/>
      <c r="U38" s="133"/>
      <c r="V38" s="126"/>
    </row>
    <row r="39" spans="1:22">
      <c r="A39" s="85">
        <v>35</v>
      </c>
      <c r="B39" s="4"/>
      <c r="C39" s="4"/>
      <c r="D39" s="46"/>
      <c r="E39" s="44"/>
      <c r="F39" s="45"/>
      <c r="G39" s="130"/>
      <c r="H39" s="131"/>
      <c r="I39" s="131"/>
      <c r="J39" s="131"/>
      <c r="K39" s="139"/>
      <c r="L39" s="139"/>
      <c r="M39" s="139"/>
      <c r="N39" s="114"/>
      <c r="O39" s="131"/>
      <c r="P39" s="131"/>
      <c r="Q39" s="131"/>
      <c r="R39" s="131"/>
      <c r="S39" s="128"/>
      <c r="T39" s="135"/>
      <c r="U39" s="133"/>
      <c r="V39" s="126"/>
    </row>
    <row r="40" spans="1:22" s="94" customFormat="1">
      <c r="A40" s="85">
        <v>36</v>
      </c>
      <c r="B40" s="95"/>
      <c r="C40" s="95"/>
      <c r="D40" s="96"/>
      <c r="E40" s="91"/>
      <c r="F40" s="92"/>
      <c r="G40" s="130"/>
      <c r="H40" s="131"/>
      <c r="I40" s="131"/>
      <c r="J40" s="131"/>
      <c r="K40" s="139"/>
      <c r="L40" s="139"/>
      <c r="M40" s="139"/>
      <c r="N40" s="114"/>
      <c r="O40" s="131"/>
      <c r="P40" s="131"/>
      <c r="Q40" s="131"/>
      <c r="R40" s="131"/>
      <c r="S40" s="128"/>
      <c r="T40" s="135"/>
      <c r="U40" s="133"/>
      <c r="V40" s="126"/>
    </row>
    <row r="41" spans="1:22" s="94" customFormat="1">
      <c r="A41" s="85">
        <v>37</v>
      </c>
      <c r="B41" s="95"/>
      <c r="C41" s="95"/>
      <c r="D41" s="96"/>
      <c r="E41" s="91"/>
      <c r="F41" s="92"/>
      <c r="G41" s="130"/>
      <c r="H41" s="131"/>
      <c r="I41" s="131"/>
      <c r="J41" s="131"/>
      <c r="K41" s="139"/>
      <c r="L41" s="139"/>
      <c r="M41" s="139"/>
      <c r="N41" s="114"/>
      <c r="O41" s="131"/>
      <c r="P41" s="131"/>
      <c r="Q41" s="131"/>
      <c r="R41" s="131"/>
      <c r="S41" s="128"/>
      <c r="T41" s="135"/>
      <c r="U41" s="133"/>
      <c r="V41" s="126"/>
    </row>
    <row r="42" spans="1:22" s="102" customFormat="1">
      <c r="A42" s="85">
        <v>38</v>
      </c>
      <c r="B42" s="97"/>
      <c r="C42" s="97"/>
      <c r="D42" s="98"/>
      <c r="E42" s="91"/>
      <c r="F42" s="99"/>
      <c r="G42" s="130"/>
      <c r="H42" s="131"/>
      <c r="I42" s="131"/>
      <c r="J42" s="131"/>
      <c r="K42" s="139"/>
      <c r="L42" s="139"/>
      <c r="M42" s="139"/>
      <c r="N42" s="114"/>
      <c r="O42" s="131"/>
      <c r="P42" s="131"/>
      <c r="Q42" s="131"/>
      <c r="R42" s="131"/>
      <c r="S42" s="128"/>
      <c r="T42" s="135"/>
      <c r="U42" s="133"/>
      <c r="V42" s="126"/>
    </row>
    <row r="43" spans="1:22" s="102" customFormat="1">
      <c r="A43" s="85">
        <v>39</v>
      </c>
      <c r="B43" s="97"/>
      <c r="C43" s="97"/>
      <c r="D43" s="98"/>
      <c r="E43" s="91"/>
      <c r="F43" s="99"/>
      <c r="G43" s="130"/>
      <c r="H43" s="131"/>
      <c r="I43" s="131"/>
      <c r="J43" s="131"/>
      <c r="K43" s="139"/>
      <c r="L43" s="139"/>
      <c r="M43" s="139"/>
      <c r="N43" s="143"/>
      <c r="O43" s="131"/>
      <c r="P43" s="131"/>
      <c r="Q43" s="131"/>
      <c r="R43" s="131"/>
      <c r="S43" s="140"/>
      <c r="T43" s="135"/>
      <c r="U43" s="133"/>
      <c r="V43" s="126"/>
    </row>
    <row r="44" spans="1:22" s="102" customFormat="1">
      <c r="A44" s="85">
        <v>40</v>
      </c>
      <c r="B44" s="97"/>
      <c r="C44" s="97"/>
      <c r="D44" s="98"/>
      <c r="E44" s="91"/>
      <c r="F44" s="99"/>
      <c r="G44" s="130"/>
      <c r="H44" s="131"/>
      <c r="I44" s="131"/>
      <c r="J44" s="131"/>
      <c r="K44" s="142"/>
      <c r="L44" s="142"/>
      <c r="M44" s="142"/>
      <c r="N44" s="114"/>
      <c r="O44" s="131"/>
      <c r="P44" s="131"/>
      <c r="Q44" s="131"/>
      <c r="R44" s="131"/>
      <c r="S44" s="144"/>
      <c r="T44" s="134"/>
      <c r="U44" s="133"/>
      <c r="V44" s="126"/>
    </row>
    <row r="45" spans="1:22">
      <c r="A45" s="85">
        <v>41</v>
      </c>
      <c r="B45" s="89"/>
      <c r="C45" s="89"/>
      <c r="D45" s="93"/>
      <c r="E45" s="91"/>
      <c r="F45" s="92"/>
      <c r="G45" s="130"/>
      <c r="H45" s="131"/>
      <c r="I45" s="131"/>
      <c r="J45" s="131"/>
      <c r="K45" s="142"/>
      <c r="L45" s="142"/>
      <c r="M45" s="142"/>
      <c r="N45" s="114"/>
      <c r="O45" s="131"/>
      <c r="P45" s="131"/>
      <c r="Q45" s="131"/>
      <c r="R45" s="131"/>
      <c r="S45" s="144"/>
      <c r="T45" s="134"/>
      <c r="U45" s="133"/>
      <c r="V45" s="126"/>
    </row>
    <row r="46" spans="1:22">
      <c r="A46" s="85">
        <v>42</v>
      </c>
      <c r="B46" s="95"/>
      <c r="C46" s="95"/>
      <c r="D46" s="96"/>
      <c r="E46" s="91"/>
      <c r="F46" s="92"/>
      <c r="G46" s="130"/>
      <c r="H46" s="131"/>
      <c r="I46" s="131"/>
      <c r="J46" s="131"/>
      <c r="K46" s="142"/>
      <c r="L46" s="142"/>
      <c r="M46" s="142"/>
      <c r="N46" s="114"/>
      <c r="O46" s="131"/>
      <c r="P46" s="131"/>
      <c r="Q46" s="131"/>
      <c r="R46" s="131"/>
      <c r="S46" s="144"/>
      <c r="T46" s="134"/>
      <c r="U46" s="133"/>
      <c r="V46" s="126"/>
    </row>
    <row r="47" spans="1:22">
      <c r="A47" s="85">
        <v>42</v>
      </c>
      <c r="B47" s="4"/>
      <c r="C47" s="4"/>
      <c r="D47" s="46"/>
      <c r="E47" s="44"/>
      <c r="F47" s="45"/>
      <c r="G47" s="130"/>
      <c r="H47" s="131"/>
      <c r="I47" s="131"/>
      <c r="J47" s="131"/>
      <c r="K47" s="142"/>
      <c r="L47" s="142"/>
      <c r="M47" s="142"/>
      <c r="N47" s="145"/>
      <c r="O47" s="131"/>
      <c r="P47" s="131"/>
      <c r="Q47" s="131"/>
      <c r="R47" s="131"/>
      <c r="S47" s="144"/>
      <c r="T47" s="134"/>
      <c r="U47" s="133"/>
      <c r="V47" s="126"/>
    </row>
    <row r="48" spans="1:22">
      <c r="A48" s="85">
        <v>43</v>
      </c>
      <c r="B48" s="4"/>
      <c r="C48" s="4"/>
      <c r="D48" s="46"/>
      <c r="E48" s="44"/>
      <c r="F48" s="45"/>
      <c r="G48" s="130"/>
      <c r="H48" s="131"/>
      <c r="I48" s="131"/>
      <c r="J48" s="131"/>
      <c r="K48" s="142"/>
      <c r="L48" s="142"/>
      <c r="M48" s="142"/>
      <c r="N48" s="145"/>
      <c r="O48" s="131"/>
      <c r="P48" s="131"/>
      <c r="Q48" s="131"/>
      <c r="R48" s="131"/>
      <c r="S48" s="144"/>
      <c r="T48" s="134"/>
      <c r="U48" s="133"/>
      <c r="V48" s="126"/>
    </row>
    <row r="49" spans="1:22">
      <c r="A49" s="85">
        <v>44</v>
      </c>
      <c r="B49" s="4"/>
      <c r="C49" s="4"/>
      <c r="D49" s="46"/>
      <c r="E49" s="44"/>
      <c r="F49" s="45"/>
      <c r="G49" s="130"/>
      <c r="H49" s="131"/>
      <c r="I49" s="131"/>
      <c r="J49" s="131"/>
      <c r="K49" s="142"/>
      <c r="L49" s="142"/>
      <c r="M49" s="142"/>
      <c r="N49" s="114"/>
      <c r="O49" s="131"/>
      <c r="P49" s="131"/>
      <c r="Q49" s="131"/>
      <c r="R49" s="131"/>
      <c r="S49" s="144"/>
      <c r="T49" s="134"/>
      <c r="U49" s="133"/>
      <c r="V49" s="126"/>
    </row>
    <row r="50" spans="1:22">
      <c r="A50" s="85">
        <v>45</v>
      </c>
      <c r="B50" s="4"/>
      <c r="C50" s="4"/>
      <c r="D50" s="46"/>
      <c r="E50" s="44"/>
      <c r="F50" s="45"/>
      <c r="G50" s="130"/>
      <c r="H50" s="131"/>
      <c r="I50" s="131"/>
      <c r="J50" s="131"/>
      <c r="K50" s="142"/>
      <c r="L50" s="142"/>
      <c r="M50" s="142"/>
      <c r="N50" s="114"/>
      <c r="O50" s="131"/>
      <c r="P50" s="131"/>
      <c r="Q50" s="131"/>
      <c r="R50" s="131"/>
      <c r="S50" s="144"/>
      <c r="T50" s="134"/>
      <c r="U50" s="133"/>
      <c r="V50" s="126"/>
    </row>
    <row r="51" spans="1:22">
      <c r="A51" s="85">
        <v>46</v>
      </c>
      <c r="B51" s="4"/>
      <c r="C51" s="4"/>
      <c r="D51" s="46"/>
      <c r="E51" s="44"/>
      <c r="F51" s="45"/>
      <c r="G51" s="130"/>
      <c r="H51" s="131"/>
      <c r="I51" s="131"/>
      <c r="J51" s="131"/>
      <c r="K51" s="142"/>
      <c r="L51" s="142"/>
      <c r="M51" s="142"/>
      <c r="N51" s="114"/>
      <c r="O51" s="131"/>
      <c r="P51" s="131"/>
      <c r="Q51" s="131"/>
      <c r="R51" s="131"/>
      <c r="S51" s="144"/>
      <c r="T51" s="134"/>
      <c r="U51" s="133"/>
      <c r="V51" s="126"/>
    </row>
    <row r="52" spans="1:22">
      <c r="A52" s="85">
        <v>47</v>
      </c>
      <c r="B52" s="4"/>
      <c r="C52" s="4"/>
      <c r="D52" s="46"/>
      <c r="E52" s="44"/>
      <c r="F52" s="45"/>
      <c r="G52" s="130"/>
      <c r="H52" s="131"/>
      <c r="I52" s="131"/>
      <c r="J52" s="131"/>
      <c r="K52" s="142"/>
      <c r="L52" s="142"/>
      <c r="M52" s="142"/>
      <c r="N52" s="114"/>
      <c r="O52" s="131"/>
      <c r="P52" s="131"/>
      <c r="Q52" s="131"/>
      <c r="R52" s="131"/>
      <c r="S52" s="144"/>
      <c r="T52" s="134"/>
      <c r="U52" s="133"/>
      <c r="V52" s="126"/>
    </row>
    <row r="53" spans="1:22">
      <c r="A53" s="85">
        <v>48</v>
      </c>
      <c r="B53" s="4"/>
      <c r="C53" s="4"/>
      <c r="D53" s="46"/>
      <c r="E53" s="44"/>
      <c r="F53" s="45"/>
      <c r="G53" s="130"/>
      <c r="H53" s="131"/>
      <c r="I53" s="131"/>
      <c r="J53" s="131"/>
      <c r="K53" s="142"/>
      <c r="L53" s="142"/>
      <c r="M53" s="142"/>
      <c r="N53" s="114"/>
      <c r="O53" s="131"/>
      <c r="P53" s="131"/>
      <c r="Q53" s="131"/>
      <c r="R53" s="131"/>
      <c r="S53" s="144"/>
      <c r="T53" s="134"/>
      <c r="U53" s="133"/>
      <c r="V53" s="126"/>
    </row>
    <row r="54" spans="1:22">
      <c r="A54" s="85">
        <v>49</v>
      </c>
      <c r="B54" s="4"/>
      <c r="C54" s="4"/>
      <c r="D54" s="46"/>
      <c r="E54" s="44"/>
      <c r="F54" s="45"/>
      <c r="G54" s="130"/>
      <c r="H54" s="131"/>
      <c r="I54" s="131"/>
      <c r="J54" s="131"/>
      <c r="K54" s="142"/>
      <c r="L54" s="142"/>
      <c r="M54" s="142"/>
      <c r="N54" s="114"/>
      <c r="O54" s="131"/>
      <c r="P54" s="131"/>
      <c r="Q54" s="131"/>
      <c r="R54" s="131"/>
      <c r="S54" s="144"/>
      <c r="T54" s="134"/>
      <c r="U54" s="133"/>
      <c r="V54" s="126"/>
    </row>
    <row r="55" spans="1:22">
      <c r="A55" s="85">
        <v>50</v>
      </c>
      <c r="B55" s="4"/>
      <c r="C55" s="4"/>
      <c r="D55" s="46"/>
      <c r="E55" s="44"/>
      <c r="F55" s="45"/>
      <c r="G55" s="130"/>
      <c r="H55" s="131"/>
      <c r="I55" s="131"/>
      <c r="J55" s="131"/>
      <c r="K55" s="142"/>
      <c r="L55" s="142"/>
      <c r="M55" s="142"/>
      <c r="N55" s="114"/>
      <c r="O55" s="131"/>
      <c r="P55" s="131"/>
      <c r="Q55" s="131"/>
      <c r="R55" s="131"/>
      <c r="S55" s="144"/>
      <c r="T55" s="134"/>
      <c r="U55" s="133"/>
      <c r="V55" s="126"/>
    </row>
    <row r="56" spans="1:22">
      <c r="A56" s="85">
        <v>51</v>
      </c>
      <c r="B56" s="4"/>
      <c r="C56" s="4"/>
      <c r="D56" s="46"/>
      <c r="E56" s="44"/>
      <c r="F56" s="45"/>
      <c r="G56" s="130"/>
      <c r="H56" s="131"/>
      <c r="I56" s="131"/>
      <c r="J56" s="131"/>
      <c r="K56" s="142"/>
      <c r="L56" s="142"/>
      <c r="M56" s="142"/>
      <c r="N56" s="114"/>
      <c r="O56" s="131"/>
      <c r="P56" s="131"/>
      <c r="Q56" s="131"/>
      <c r="R56" s="131"/>
      <c r="S56" s="144"/>
      <c r="T56" s="134"/>
      <c r="U56" s="133"/>
      <c r="V56" s="126"/>
    </row>
    <row r="57" spans="1:22">
      <c r="A57" s="85">
        <v>52</v>
      </c>
      <c r="B57" s="4"/>
      <c r="C57" s="4"/>
      <c r="D57" s="46"/>
      <c r="E57" s="44"/>
      <c r="F57" s="45"/>
      <c r="G57" s="130"/>
      <c r="H57" s="131"/>
      <c r="I57" s="131"/>
      <c r="J57" s="131"/>
      <c r="K57" s="142"/>
      <c r="L57" s="142"/>
      <c r="M57" s="142"/>
      <c r="N57" s="114"/>
      <c r="O57" s="131"/>
      <c r="P57" s="131"/>
      <c r="Q57" s="131"/>
      <c r="R57" s="131"/>
      <c r="S57" s="144"/>
      <c r="T57" s="134"/>
      <c r="U57" s="133"/>
      <c r="V57" s="126"/>
    </row>
    <row r="58" spans="1:22">
      <c r="A58" s="85">
        <v>53</v>
      </c>
      <c r="B58" s="4"/>
      <c r="C58" s="4"/>
      <c r="D58" s="46"/>
      <c r="E58" s="44"/>
      <c r="F58" s="45"/>
      <c r="G58" s="130"/>
      <c r="H58" s="131"/>
      <c r="I58" s="131"/>
      <c r="J58" s="131"/>
      <c r="K58" s="142"/>
      <c r="L58" s="142"/>
      <c r="M58" s="142"/>
      <c r="N58" s="114"/>
      <c r="O58" s="131"/>
      <c r="P58" s="131"/>
      <c r="Q58" s="131"/>
      <c r="R58" s="131"/>
      <c r="S58" s="144"/>
      <c r="T58" s="134"/>
      <c r="U58" s="133"/>
      <c r="V58" s="126"/>
    </row>
    <row r="59" spans="1:22">
      <c r="A59" s="85">
        <v>54</v>
      </c>
      <c r="B59" s="4"/>
      <c r="C59" s="4"/>
      <c r="D59" s="46"/>
      <c r="E59" s="44"/>
      <c r="F59" s="45"/>
      <c r="G59" s="130"/>
      <c r="H59" s="131"/>
      <c r="I59" s="131"/>
      <c r="J59" s="131"/>
      <c r="K59" s="142"/>
      <c r="L59" s="142"/>
      <c r="M59" s="142"/>
      <c r="N59" s="114"/>
      <c r="O59" s="131"/>
      <c r="P59" s="131"/>
      <c r="Q59" s="131"/>
      <c r="R59" s="131"/>
      <c r="S59" s="144"/>
      <c r="T59" s="134"/>
      <c r="U59" s="133"/>
      <c r="V59" s="126"/>
    </row>
    <row r="60" spans="1:22">
      <c r="A60" s="85">
        <v>55</v>
      </c>
      <c r="B60" s="4"/>
      <c r="C60" s="4"/>
      <c r="D60" s="46"/>
      <c r="E60" s="44"/>
      <c r="F60" s="45"/>
      <c r="G60" s="130"/>
      <c r="H60" s="131"/>
      <c r="I60" s="131"/>
      <c r="J60" s="131"/>
      <c r="K60" s="142"/>
      <c r="L60" s="142"/>
      <c r="M60" s="142"/>
      <c r="N60" s="114"/>
      <c r="O60" s="131"/>
      <c r="P60" s="131"/>
      <c r="Q60" s="131"/>
      <c r="R60" s="131"/>
      <c r="S60" s="144"/>
      <c r="T60" s="134"/>
      <c r="U60" s="133"/>
      <c r="V60" s="126"/>
    </row>
    <row r="61" spans="1:22">
      <c r="A61" s="85">
        <v>56</v>
      </c>
      <c r="B61" s="4"/>
      <c r="C61" s="4"/>
      <c r="D61" s="46"/>
      <c r="E61" s="44"/>
      <c r="F61" s="45"/>
      <c r="G61" s="130"/>
      <c r="H61" s="131"/>
      <c r="I61" s="131"/>
      <c r="J61" s="131"/>
      <c r="K61" s="142"/>
      <c r="L61" s="142"/>
      <c r="M61" s="142"/>
      <c r="N61" s="114"/>
      <c r="O61" s="131"/>
      <c r="P61" s="131"/>
      <c r="Q61" s="131"/>
      <c r="R61" s="131"/>
      <c r="S61" s="144"/>
      <c r="T61" s="134"/>
      <c r="U61" s="133"/>
      <c r="V61" s="126"/>
    </row>
    <row r="62" spans="1:22">
      <c r="A62" s="85">
        <v>57</v>
      </c>
      <c r="B62" s="4"/>
      <c r="C62" s="4"/>
      <c r="D62" s="46"/>
      <c r="E62" s="44"/>
      <c r="F62" s="45"/>
      <c r="G62" s="130"/>
      <c r="H62" s="131"/>
      <c r="I62" s="131"/>
      <c r="J62" s="131"/>
      <c r="K62" s="142"/>
      <c r="L62" s="142"/>
      <c r="M62" s="142"/>
      <c r="N62" s="114"/>
      <c r="O62" s="131"/>
      <c r="P62" s="131"/>
      <c r="Q62" s="131"/>
      <c r="R62" s="131"/>
      <c r="S62" s="144"/>
      <c r="T62" s="134"/>
      <c r="U62" s="133"/>
      <c r="V62" s="126"/>
    </row>
    <row r="63" spans="1:22">
      <c r="A63" s="85">
        <v>58</v>
      </c>
      <c r="B63" s="4"/>
      <c r="C63" s="4"/>
      <c r="D63" s="46"/>
      <c r="E63" s="44"/>
      <c r="F63" s="45"/>
      <c r="G63" s="130"/>
      <c r="H63" s="131"/>
      <c r="I63" s="131"/>
      <c r="J63" s="131"/>
      <c r="K63" s="142"/>
      <c r="L63" s="142"/>
      <c r="M63" s="142"/>
      <c r="N63" s="114"/>
      <c r="O63" s="131"/>
      <c r="P63" s="131"/>
      <c r="Q63" s="131"/>
      <c r="R63" s="131"/>
      <c r="S63" s="144"/>
      <c r="T63" s="134"/>
      <c r="U63" s="133"/>
      <c r="V63" s="126"/>
    </row>
    <row r="64" spans="1:22">
      <c r="A64" s="85">
        <v>59</v>
      </c>
      <c r="B64" s="4"/>
      <c r="C64" s="4"/>
      <c r="D64" s="46"/>
      <c r="E64" s="44"/>
      <c r="F64" s="45"/>
      <c r="G64" s="130"/>
      <c r="H64" s="131"/>
      <c r="I64" s="131"/>
      <c r="J64" s="131"/>
      <c r="K64" s="142"/>
      <c r="L64" s="142"/>
      <c r="M64" s="142"/>
      <c r="N64" s="114"/>
      <c r="O64" s="131"/>
      <c r="P64" s="131"/>
      <c r="Q64" s="131"/>
      <c r="R64" s="131"/>
      <c r="S64" s="144"/>
      <c r="T64" s="134"/>
      <c r="U64" s="133"/>
      <c r="V64" s="126"/>
    </row>
    <row r="65" spans="1:22">
      <c r="A65" s="85">
        <v>60</v>
      </c>
      <c r="B65" s="4"/>
      <c r="C65" s="4"/>
      <c r="D65" s="46"/>
      <c r="E65" s="44"/>
      <c r="F65" s="45"/>
      <c r="G65" s="130"/>
      <c r="H65" s="131"/>
      <c r="I65" s="131"/>
      <c r="J65" s="131"/>
      <c r="K65" s="142"/>
      <c r="L65" s="142"/>
      <c r="M65" s="142"/>
      <c r="N65" s="114"/>
      <c r="O65" s="131"/>
      <c r="P65" s="131"/>
      <c r="Q65" s="131"/>
      <c r="R65" s="131"/>
      <c r="S65" s="144"/>
      <c r="T65" s="134"/>
      <c r="U65" s="133"/>
      <c r="V65" s="126"/>
    </row>
    <row r="66" spans="1:22">
      <c r="A66" s="85">
        <v>61</v>
      </c>
      <c r="B66" s="4"/>
      <c r="C66" s="4"/>
      <c r="D66" s="46"/>
      <c r="E66" s="44"/>
      <c r="F66" s="45"/>
      <c r="G66" s="130"/>
      <c r="H66" s="131"/>
      <c r="I66" s="131"/>
      <c r="J66" s="131"/>
      <c r="K66" s="142"/>
      <c r="L66" s="142"/>
      <c r="M66" s="142"/>
      <c r="N66" s="114"/>
      <c r="O66" s="131"/>
      <c r="P66" s="131"/>
      <c r="Q66" s="131"/>
      <c r="R66" s="131"/>
      <c r="S66" s="144"/>
      <c r="T66" s="134"/>
      <c r="U66" s="133"/>
      <c r="V66" s="126"/>
    </row>
    <row r="67" spans="1:22">
      <c r="A67" s="85">
        <v>62</v>
      </c>
      <c r="B67" s="4"/>
      <c r="C67" s="4"/>
      <c r="D67" s="46"/>
      <c r="E67" s="44"/>
      <c r="F67" s="45"/>
      <c r="G67" s="130"/>
      <c r="H67" s="131"/>
      <c r="I67" s="131"/>
      <c r="J67" s="131"/>
      <c r="K67" s="142"/>
      <c r="L67" s="142"/>
      <c r="M67" s="142"/>
      <c r="N67" s="114"/>
      <c r="O67" s="131"/>
      <c r="P67" s="131"/>
      <c r="Q67" s="131"/>
      <c r="R67" s="131"/>
      <c r="S67" s="144"/>
      <c r="T67" s="134"/>
      <c r="U67" s="133"/>
      <c r="V67" s="126"/>
    </row>
    <row r="68" spans="1:22">
      <c r="A68" s="85">
        <v>63</v>
      </c>
      <c r="B68" s="4"/>
      <c r="C68" s="4"/>
      <c r="D68" s="46"/>
      <c r="E68" s="44"/>
      <c r="F68" s="45"/>
      <c r="G68" s="130"/>
      <c r="H68" s="131"/>
      <c r="I68" s="131"/>
      <c r="J68" s="131"/>
      <c r="K68" s="142"/>
      <c r="L68" s="142"/>
      <c r="M68" s="142"/>
      <c r="N68" s="114"/>
      <c r="O68" s="131"/>
      <c r="P68" s="131"/>
      <c r="Q68" s="131"/>
      <c r="R68" s="131"/>
      <c r="S68" s="144"/>
      <c r="T68" s="134"/>
      <c r="U68" s="133"/>
      <c r="V68" s="126"/>
    </row>
    <row r="69" spans="1:22">
      <c r="A69" s="85">
        <v>64</v>
      </c>
      <c r="B69" s="4"/>
      <c r="C69" s="4"/>
      <c r="D69" s="46"/>
      <c r="E69" s="44"/>
      <c r="F69" s="45"/>
      <c r="G69" s="130"/>
      <c r="H69" s="131"/>
      <c r="I69" s="131"/>
      <c r="J69" s="131"/>
      <c r="K69" s="142"/>
      <c r="L69" s="142"/>
      <c r="M69" s="142"/>
      <c r="N69" s="114"/>
      <c r="O69" s="131"/>
      <c r="P69" s="131"/>
      <c r="Q69" s="131"/>
      <c r="R69" s="131"/>
      <c r="S69" s="144"/>
      <c r="T69" s="134"/>
      <c r="U69" s="133"/>
      <c r="V69" s="126"/>
    </row>
    <row r="70" spans="1:22">
      <c r="A70" s="85">
        <v>65</v>
      </c>
      <c r="B70" s="4"/>
      <c r="C70" s="4"/>
      <c r="D70" s="46"/>
      <c r="E70" s="44"/>
      <c r="F70" s="45"/>
      <c r="G70" s="130"/>
      <c r="H70" s="131"/>
      <c r="I70" s="131"/>
      <c r="J70" s="131"/>
      <c r="K70" s="142"/>
      <c r="L70" s="142"/>
      <c r="M70" s="142"/>
      <c r="N70" s="114"/>
      <c r="O70" s="131"/>
      <c r="P70" s="131"/>
      <c r="Q70" s="131"/>
      <c r="R70" s="131"/>
      <c r="S70" s="144"/>
      <c r="T70" s="134"/>
      <c r="U70" s="133"/>
      <c r="V70" s="126"/>
    </row>
    <row r="71" spans="1:22">
      <c r="A71" s="85">
        <v>66</v>
      </c>
      <c r="B71" s="4"/>
      <c r="C71" s="4"/>
      <c r="D71" s="46"/>
      <c r="E71" s="44"/>
      <c r="F71" s="45"/>
      <c r="G71" s="130"/>
      <c r="H71" s="131"/>
      <c r="I71" s="131"/>
      <c r="J71" s="131"/>
      <c r="K71" s="142"/>
      <c r="L71" s="142"/>
      <c r="M71" s="142"/>
      <c r="N71" s="114"/>
      <c r="O71" s="131"/>
      <c r="P71" s="131"/>
      <c r="Q71" s="131"/>
      <c r="R71" s="131"/>
      <c r="S71" s="144"/>
      <c r="T71" s="134"/>
      <c r="U71" s="133"/>
      <c r="V71" s="126"/>
    </row>
    <row r="72" spans="1:22">
      <c r="A72" s="85">
        <v>67</v>
      </c>
      <c r="B72" s="4"/>
      <c r="C72" s="4"/>
      <c r="D72" s="46"/>
      <c r="E72" s="44"/>
      <c r="F72" s="45"/>
      <c r="G72" s="130"/>
      <c r="H72" s="131"/>
      <c r="I72" s="131"/>
      <c r="J72" s="131"/>
      <c r="K72" s="142"/>
      <c r="L72" s="142"/>
      <c r="M72" s="142"/>
      <c r="N72" s="114"/>
      <c r="O72" s="131"/>
      <c r="P72" s="131"/>
      <c r="Q72" s="131"/>
      <c r="R72" s="131"/>
      <c r="S72" s="144"/>
      <c r="T72" s="134"/>
      <c r="U72" s="133"/>
      <c r="V72" s="126"/>
    </row>
    <row r="73" spans="1:22">
      <c r="A73" s="85">
        <v>68</v>
      </c>
      <c r="B73" s="4"/>
      <c r="C73" s="4"/>
      <c r="D73" s="46"/>
      <c r="E73" s="44"/>
      <c r="F73" s="45"/>
      <c r="G73" s="130"/>
      <c r="H73" s="131"/>
      <c r="I73" s="131"/>
      <c r="J73" s="131"/>
      <c r="K73" s="142"/>
      <c r="L73" s="142"/>
      <c r="M73" s="142"/>
      <c r="N73" s="114"/>
      <c r="O73" s="131"/>
      <c r="P73" s="131"/>
      <c r="Q73" s="131"/>
      <c r="R73" s="131"/>
      <c r="S73" s="144"/>
      <c r="T73" s="134"/>
      <c r="U73" s="133"/>
      <c r="V73" s="126"/>
    </row>
    <row r="74" spans="1:22">
      <c r="A74" s="85">
        <v>69</v>
      </c>
      <c r="B74" s="4"/>
      <c r="C74" s="4"/>
      <c r="D74" s="46"/>
      <c r="E74" s="44"/>
      <c r="F74" s="45"/>
      <c r="G74" s="130"/>
      <c r="H74" s="131"/>
      <c r="I74" s="131"/>
      <c r="J74" s="131"/>
      <c r="K74" s="142"/>
      <c r="L74" s="142"/>
      <c r="M74" s="142"/>
      <c r="N74" s="114"/>
      <c r="O74" s="131"/>
      <c r="P74" s="131"/>
      <c r="Q74" s="131"/>
      <c r="R74" s="131"/>
      <c r="S74" s="144"/>
      <c r="T74" s="134"/>
      <c r="U74" s="133"/>
      <c r="V74" s="126"/>
    </row>
    <row r="75" spans="1:22">
      <c r="A75" s="85">
        <v>70</v>
      </c>
      <c r="B75" s="4"/>
      <c r="C75" s="4"/>
      <c r="D75" s="46"/>
      <c r="E75" s="44"/>
      <c r="F75" s="45"/>
      <c r="G75" s="130"/>
      <c r="H75" s="131"/>
      <c r="I75" s="131"/>
      <c r="J75" s="131"/>
      <c r="K75" s="142"/>
      <c r="L75" s="142"/>
      <c r="M75" s="142"/>
      <c r="N75" s="114"/>
      <c r="O75" s="131"/>
      <c r="P75" s="131"/>
      <c r="Q75" s="131"/>
      <c r="R75" s="131"/>
      <c r="S75" s="144"/>
      <c r="T75" s="134"/>
      <c r="U75" s="133"/>
      <c r="V75" s="126"/>
    </row>
    <row r="76" spans="1:22">
      <c r="A76" s="85">
        <v>71</v>
      </c>
      <c r="B76" s="4"/>
      <c r="C76" s="4"/>
      <c r="D76" s="46"/>
      <c r="E76" s="44"/>
      <c r="F76" s="45"/>
      <c r="G76" s="130"/>
      <c r="H76" s="131"/>
      <c r="I76" s="131"/>
      <c r="J76" s="131"/>
      <c r="K76" s="142"/>
      <c r="L76" s="142"/>
      <c r="M76" s="142"/>
      <c r="N76" s="114"/>
      <c r="O76" s="131"/>
      <c r="P76" s="131"/>
      <c r="Q76" s="131"/>
      <c r="R76" s="131"/>
      <c r="S76" s="144"/>
      <c r="T76" s="134"/>
      <c r="U76" s="133"/>
      <c r="V76" s="126"/>
    </row>
    <row r="77" spans="1:22">
      <c r="A77" s="85">
        <v>72</v>
      </c>
      <c r="B77" s="4"/>
      <c r="C77" s="4"/>
      <c r="D77" s="5"/>
      <c r="E77" s="5"/>
      <c r="F77" s="2"/>
      <c r="G77" s="130"/>
      <c r="H77" s="131"/>
      <c r="I77" s="131"/>
      <c r="J77" s="131"/>
      <c r="K77" s="142"/>
      <c r="L77" s="142"/>
      <c r="M77" s="142"/>
      <c r="N77" s="114"/>
      <c r="O77" s="131"/>
      <c r="P77" s="131"/>
      <c r="Q77" s="131"/>
      <c r="R77" s="131"/>
      <c r="S77" s="144"/>
      <c r="T77" s="134"/>
      <c r="U77" s="134"/>
      <c r="V77" s="126"/>
    </row>
    <row r="78" spans="1:22">
      <c r="A78" s="85">
        <v>73</v>
      </c>
      <c r="B78" s="4"/>
      <c r="C78" s="4"/>
      <c r="D78" s="5"/>
      <c r="E78" s="5"/>
      <c r="F78" s="2"/>
      <c r="G78" s="130"/>
      <c r="H78" s="131"/>
      <c r="I78" s="131"/>
      <c r="J78" s="131"/>
      <c r="K78" s="142"/>
      <c r="L78" s="142"/>
      <c r="M78" s="142"/>
      <c r="N78" s="114"/>
      <c r="O78" s="131"/>
      <c r="P78" s="131"/>
      <c r="Q78" s="131"/>
      <c r="R78" s="131"/>
      <c r="S78" s="144"/>
      <c r="T78" s="134"/>
      <c r="U78" s="133"/>
      <c r="V78" s="126"/>
    </row>
    <row r="79" spans="1:22">
      <c r="A79" s="85">
        <v>74</v>
      </c>
      <c r="B79" s="4"/>
      <c r="C79" s="4"/>
      <c r="D79" s="5"/>
      <c r="E79" s="5"/>
      <c r="F79" s="2"/>
      <c r="G79" s="130"/>
      <c r="H79" s="131"/>
      <c r="I79" s="131"/>
      <c r="J79" s="131"/>
      <c r="K79" s="142"/>
      <c r="L79" s="142"/>
      <c r="M79" s="142"/>
      <c r="N79" s="114"/>
      <c r="O79" s="131"/>
      <c r="P79" s="131"/>
      <c r="Q79" s="131"/>
      <c r="R79" s="131"/>
      <c r="S79" s="144"/>
      <c r="T79" s="134"/>
      <c r="U79" s="133"/>
      <c r="V79" s="126"/>
    </row>
    <row r="80" spans="1:22">
      <c r="A80" s="85">
        <v>75</v>
      </c>
      <c r="B80" s="4"/>
      <c r="C80" s="4"/>
      <c r="D80" s="5"/>
      <c r="E80" s="5"/>
      <c r="F80" s="2"/>
      <c r="G80" s="120"/>
      <c r="H80" s="121"/>
      <c r="I80" s="121"/>
      <c r="J80" s="121"/>
      <c r="K80" s="122"/>
      <c r="L80" s="122"/>
      <c r="M80" s="122"/>
      <c r="N80" s="114"/>
      <c r="O80" s="119"/>
      <c r="P80" s="123"/>
      <c r="Q80" s="124"/>
      <c r="R80" s="124"/>
      <c r="S80" s="124"/>
      <c r="T80" s="116"/>
      <c r="U80" s="117"/>
      <c r="V80" s="126"/>
    </row>
    <row r="81" spans="1:22">
      <c r="A81" s="85">
        <v>76</v>
      </c>
      <c r="B81" s="4"/>
      <c r="C81" s="4"/>
      <c r="D81" s="5"/>
      <c r="E81" s="5"/>
      <c r="F81" s="2"/>
      <c r="G81" s="120"/>
      <c r="H81" s="121"/>
      <c r="I81" s="121"/>
      <c r="J81" s="121"/>
      <c r="K81" s="122"/>
      <c r="L81" s="122"/>
      <c r="M81" s="122"/>
      <c r="N81" s="114"/>
      <c r="O81" s="119"/>
      <c r="P81" s="123"/>
      <c r="Q81" s="124"/>
      <c r="R81" s="124"/>
      <c r="S81" s="124"/>
      <c r="T81" s="116"/>
      <c r="U81" s="117"/>
      <c r="V81" s="126"/>
    </row>
    <row r="82" spans="1:22">
      <c r="A82" s="85">
        <v>77</v>
      </c>
      <c r="B82" s="4"/>
      <c r="C82" s="4"/>
      <c r="D82" s="5"/>
      <c r="E82" s="5"/>
      <c r="F82" s="2"/>
      <c r="G82" s="120"/>
      <c r="H82" s="121"/>
      <c r="I82" s="121"/>
      <c r="J82" s="121"/>
      <c r="K82" s="122"/>
      <c r="L82" s="122"/>
      <c r="M82" s="122"/>
      <c r="N82" s="114"/>
      <c r="O82" s="119"/>
      <c r="P82" s="123"/>
      <c r="Q82" s="124"/>
      <c r="R82" s="124"/>
      <c r="S82" s="124"/>
      <c r="T82" s="116"/>
      <c r="U82" s="117"/>
      <c r="V82" s="126"/>
    </row>
    <row r="83" spans="1:22">
      <c r="A83" s="85">
        <v>78</v>
      </c>
      <c r="B83" s="4"/>
      <c r="C83" s="4"/>
      <c r="D83" s="5"/>
      <c r="E83" s="5"/>
      <c r="F83" s="2"/>
      <c r="G83" s="120"/>
      <c r="H83" s="121"/>
      <c r="I83" s="121"/>
      <c r="J83" s="121"/>
      <c r="K83" s="122"/>
      <c r="L83" s="122"/>
      <c r="M83" s="122"/>
      <c r="N83" s="114"/>
      <c r="O83" s="119"/>
      <c r="P83" s="123"/>
      <c r="Q83" s="124"/>
      <c r="R83" s="124"/>
      <c r="S83" s="124"/>
      <c r="T83" s="116"/>
      <c r="U83" s="117"/>
      <c r="V83" s="126"/>
    </row>
    <row r="84" spans="1:22">
      <c r="A84" s="85">
        <v>79</v>
      </c>
      <c r="B84" s="4"/>
      <c r="C84" s="4"/>
      <c r="D84" s="5"/>
      <c r="E84" s="5"/>
      <c r="F84" s="2"/>
      <c r="G84" s="120"/>
      <c r="H84" s="121"/>
      <c r="I84" s="121"/>
      <c r="J84" s="121"/>
      <c r="K84" s="122"/>
      <c r="L84" s="122"/>
      <c r="M84" s="122"/>
      <c r="N84" s="114"/>
      <c r="O84" s="119"/>
      <c r="P84" s="123"/>
      <c r="Q84" s="124"/>
      <c r="R84" s="124"/>
      <c r="S84" s="124"/>
      <c r="T84" s="125"/>
      <c r="U84" s="117"/>
      <c r="V84" s="126"/>
    </row>
    <row r="85" spans="1:22">
      <c r="A85" s="85">
        <v>80</v>
      </c>
      <c r="B85" s="4"/>
      <c r="C85" s="4"/>
      <c r="D85" s="5"/>
      <c r="E85" s="5"/>
      <c r="F85" s="2"/>
      <c r="G85" s="120"/>
      <c r="H85" s="121"/>
      <c r="I85" s="121"/>
      <c r="J85" s="121"/>
      <c r="K85" s="122"/>
      <c r="L85" s="122"/>
      <c r="M85" s="122"/>
      <c r="N85" s="114"/>
      <c r="O85" s="119"/>
      <c r="P85" s="123"/>
      <c r="Q85" s="124"/>
      <c r="R85" s="124"/>
      <c r="S85" s="124"/>
      <c r="T85" s="125"/>
      <c r="U85" s="117"/>
      <c r="V85" s="126"/>
    </row>
    <row r="86" spans="1:22">
      <c r="A86" s="85">
        <v>81</v>
      </c>
      <c r="B86" s="4"/>
      <c r="C86" s="4"/>
      <c r="D86" s="5"/>
      <c r="E86" s="5"/>
      <c r="F86" s="2"/>
      <c r="G86" s="120"/>
      <c r="H86" s="121"/>
      <c r="I86" s="121"/>
      <c r="J86" s="121"/>
      <c r="K86" s="122"/>
      <c r="L86" s="122"/>
      <c r="M86" s="122"/>
      <c r="N86" s="114"/>
      <c r="O86" s="119"/>
      <c r="P86" s="123"/>
      <c r="Q86" s="124"/>
      <c r="R86" s="124"/>
      <c r="S86" s="124"/>
      <c r="T86" s="125"/>
      <c r="U86" s="117"/>
      <c r="V86" s="126"/>
    </row>
    <row r="87" spans="1:22" ht="17.25" thickBot="1">
      <c r="A87" s="85">
        <v>82</v>
      </c>
      <c r="B87" s="6"/>
      <c r="C87" s="6"/>
      <c r="D87" s="6"/>
      <c r="E87" s="6"/>
      <c r="F87" s="3"/>
      <c r="G87" s="120"/>
      <c r="H87" s="121"/>
      <c r="I87" s="121"/>
      <c r="J87" s="121"/>
      <c r="K87" s="122"/>
      <c r="L87" s="122"/>
      <c r="M87" s="122"/>
      <c r="N87" s="114"/>
      <c r="O87" s="119"/>
      <c r="P87" s="123"/>
      <c r="Q87" s="124"/>
      <c r="R87" s="124"/>
      <c r="S87" s="124"/>
      <c r="T87" s="125"/>
      <c r="U87" s="117"/>
      <c r="V87" s="126"/>
    </row>
    <row r="88" spans="1:22">
      <c r="G88" s="105"/>
      <c r="V88" s="102"/>
    </row>
    <row r="89" spans="1:22">
      <c r="G89" s="105"/>
      <c r="V89" s="102"/>
    </row>
    <row r="90" spans="1:22">
      <c r="G90" s="105"/>
      <c r="V90" s="102"/>
    </row>
  </sheetData>
  <autoFilter ref="A4:S87"/>
  <mergeCells count="12">
    <mergeCell ref="T3:U3"/>
    <mergeCell ref="V3:V4"/>
    <mergeCell ref="N3:N4"/>
    <mergeCell ref="O3:S3"/>
    <mergeCell ref="A3:A4"/>
    <mergeCell ref="L3:L4"/>
    <mergeCell ref="B3:F3"/>
    <mergeCell ref="G3:G4"/>
    <mergeCell ref="H3:H4"/>
    <mergeCell ref="I3:J3"/>
    <mergeCell ref="M3:M4"/>
    <mergeCell ref="K3:K4"/>
  </mergeCells>
  <phoneticPr fontId="2" type="noConversion"/>
  <hyperlinks>
    <hyperlink ref="E5" r:id="rId1"/>
  </hyperlink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Sheet3!$L$1:$L$7</xm:f>
          </x14:formula1>
          <xm:sqref>V5:V87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C5:K63"/>
  <sheetViews>
    <sheetView topLeftCell="A16" workbookViewId="0">
      <selection activeCell="H50" sqref="H50:H54"/>
    </sheetView>
  </sheetViews>
  <sheetFormatPr defaultRowHeight="16.5"/>
  <cols>
    <col min="3" max="11" width="12.875" customWidth="1"/>
  </cols>
  <sheetData>
    <row r="5" spans="3:11" ht="17.25" thickBot="1">
      <c r="C5" s="208" t="s">
        <v>456</v>
      </c>
      <c r="D5" s="209"/>
      <c r="E5" s="208" t="s">
        <v>262</v>
      </c>
      <c r="F5" s="211"/>
      <c r="G5" s="208" t="s">
        <v>469</v>
      </c>
      <c r="H5" s="209"/>
      <c r="I5" s="208" t="s">
        <v>489</v>
      </c>
      <c r="J5" s="147"/>
      <c r="K5" s="148" t="s">
        <v>58</v>
      </c>
    </row>
    <row r="6" spans="3:11" ht="17.25" thickBot="1">
      <c r="C6" s="209"/>
      <c r="D6" s="209"/>
      <c r="E6" s="209"/>
      <c r="F6" s="212"/>
      <c r="G6" s="209"/>
      <c r="H6" s="209"/>
      <c r="I6" s="210"/>
      <c r="J6" s="149"/>
      <c r="K6" s="148" t="s">
        <v>491</v>
      </c>
    </row>
    <row r="7" spans="3:11" ht="17.25" thickBot="1">
      <c r="C7" s="209"/>
      <c r="D7" s="209"/>
      <c r="E7" s="209"/>
      <c r="F7" s="212"/>
      <c r="G7" s="209"/>
      <c r="H7" s="210"/>
      <c r="I7" s="208" t="s">
        <v>265</v>
      </c>
      <c r="J7" s="147"/>
      <c r="K7" s="148" t="s">
        <v>58</v>
      </c>
    </row>
    <row r="8" spans="3:11" ht="17.25" thickBot="1">
      <c r="C8" s="209"/>
      <c r="D8" s="209"/>
      <c r="E8" s="209"/>
      <c r="F8" s="212"/>
      <c r="G8" s="209"/>
      <c r="H8" s="216"/>
      <c r="I8" s="210"/>
      <c r="J8" s="149"/>
      <c r="K8" s="148" t="s">
        <v>491</v>
      </c>
    </row>
    <row r="9" spans="3:11" ht="17.25" thickBot="1">
      <c r="C9" s="209"/>
      <c r="D9" s="209"/>
      <c r="E9" s="209"/>
      <c r="F9" s="212"/>
      <c r="G9" s="209"/>
      <c r="H9" s="213"/>
      <c r="I9" s="208" t="s">
        <v>492</v>
      </c>
      <c r="J9" s="147"/>
      <c r="K9" s="148" t="s">
        <v>58</v>
      </c>
    </row>
    <row r="10" spans="3:11" ht="17.25" thickBot="1">
      <c r="C10" s="209"/>
      <c r="D10" s="209"/>
      <c r="E10" s="209"/>
      <c r="F10" s="212"/>
      <c r="G10" s="210"/>
      <c r="H10" s="213"/>
      <c r="I10" s="210"/>
      <c r="J10" s="149"/>
      <c r="K10" s="148" t="s">
        <v>491</v>
      </c>
    </row>
    <row r="11" spans="3:11" ht="17.25" thickBot="1">
      <c r="C11" s="209"/>
      <c r="D11" s="209"/>
      <c r="E11" s="209"/>
      <c r="F11" s="214"/>
      <c r="G11" s="208" t="s">
        <v>493</v>
      </c>
      <c r="H11" s="209"/>
      <c r="I11" s="208" t="s">
        <v>489</v>
      </c>
      <c r="J11" s="147"/>
      <c r="K11" s="148" t="s">
        <v>58</v>
      </c>
    </row>
    <row r="12" spans="3:11" ht="17.25" thickBot="1">
      <c r="C12" s="209"/>
      <c r="D12" s="209"/>
      <c r="E12" s="209"/>
      <c r="F12" s="214"/>
      <c r="G12" s="209"/>
      <c r="H12" s="209"/>
      <c r="I12" s="210"/>
      <c r="J12" s="149"/>
      <c r="K12" s="148" t="s">
        <v>491</v>
      </c>
    </row>
    <row r="13" spans="3:11" ht="17.25" thickBot="1">
      <c r="C13" s="209"/>
      <c r="D13" s="209"/>
      <c r="E13" s="209"/>
      <c r="F13" s="214"/>
      <c r="G13" s="209"/>
      <c r="H13" s="210"/>
      <c r="I13" s="208" t="s">
        <v>265</v>
      </c>
      <c r="J13" s="147"/>
      <c r="K13" s="148" t="s">
        <v>58</v>
      </c>
    </row>
    <row r="14" spans="3:11" ht="17.25" thickBot="1">
      <c r="C14" s="209"/>
      <c r="D14" s="209"/>
      <c r="E14" s="209"/>
      <c r="F14" s="214"/>
      <c r="G14" s="209"/>
      <c r="H14" s="216"/>
      <c r="I14" s="210"/>
      <c r="J14" s="149"/>
      <c r="K14" s="148" t="s">
        <v>491</v>
      </c>
    </row>
    <row r="15" spans="3:11" ht="17.25" thickBot="1">
      <c r="C15" s="209"/>
      <c r="D15" s="209"/>
      <c r="E15" s="209"/>
      <c r="F15" s="214"/>
      <c r="G15" s="209"/>
      <c r="H15" s="213"/>
      <c r="I15" s="208" t="s">
        <v>492</v>
      </c>
      <c r="J15" s="147"/>
      <c r="K15" s="148" t="s">
        <v>58</v>
      </c>
    </row>
    <row r="16" spans="3:11">
      <c r="C16" s="209"/>
      <c r="D16" s="209"/>
      <c r="E16" s="209"/>
      <c r="F16" s="215"/>
      <c r="G16" s="209"/>
      <c r="H16" s="213"/>
      <c r="I16" s="209"/>
      <c r="J16" s="149"/>
      <c r="K16" s="146" t="s">
        <v>491</v>
      </c>
    </row>
    <row r="17" spans="3:11" ht="17.25" thickBot="1">
      <c r="C17" s="209"/>
      <c r="D17" s="209"/>
      <c r="E17" s="209" t="s">
        <v>263</v>
      </c>
      <c r="F17" s="211"/>
      <c r="G17" s="209" t="s">
        <v>469</v>
      </c>
      <c r="H17" s="209"/>
      <c r="I17" s="209" t="s">
        <v>489</v>
      </c>
      <c r="J17" s="147"/>
      <c r="K17" s="147" t="s">
        <v>58</v>
      </c>
    </row>
    <row r="18" spans="3:11" ht="17.25" thickBot="1">
      <c r="C18" s="209"/>
      <c r="D18" s="209"/>
      <c r="E18" s="209"/>
      <c r="F18" s="212"/>
      <c r="G18" s="209"/>
      <c r="H18" s="209"/>
      <c r="I18" s="210"/>
      <c r="J18" s="149"/>
      <c r="K18" s="148" t="s">
        <v>491</v>
      </c>
    </row>
    <row r="19" spans="3:11" ht="17.25" thickBot="1">
      <c r="C19" s="209"/>
      <c r="D19" s="209"/>
      <c r="E19" s="209"/>
      <c r="F19" s="212"/>
      <c r="G19" s="209"/>
      <c r="H19" s="210"/>
      <c r="I19" s="208" t="s">
        <v>265</v>
      </c>
      <c r="J19" s="147"/>
      <c r="K19" s="148" t="s">
        <v>58</v>
      </c>
    </row>
    <row r="20" spans="3:11" ht="17.25" thickBot="1">
      <c r="C20" s="209"/>
      <c r="D20" s="209"/>
      <c r="E20" s="209"/>
      <c r="F20" s="212"/>
      <c r="G20" s="209"/>
      <c r="H20" s="216"/>
      <c r="I20" s="210"/>
      <c r="J20" s="149"/>
      <c r="K20" s="148" t="s">
        <v>491</v>
      </c>
    </row>
    <row r="21" spans="3:11" ht="17.25" thickBot="1">
      <c r="C21" s="209"/>
      <c r="D21" s="209"/>
      <c r="E21" s="209"/>
      <c r="F21" s="212"/>
      <c r="G21" s="209"/>
      <c r="H21" s="213"/>
      <c r="I21" s="208" t="s">
        <v>492</v>
      </c>
      <c r="J21" s="147"/>
      <c r="K21" s="148" t="s">
        <v>58</v>
      </c>
    </row>
    <row r="22" spans="3:11" ht="17.25" thickBot="1">
      <c r="C22" s="209"/>
      <c r="D22" s="211"/>
      <c r="E22" s="209"/>
      <c r="F22" s="212"/>
      <c r="G22" s="210"/>
      <c r="H22" s="213"/>
      <c r="I22" s="210"/>
      <c r="J22" s="149"/>
      <c r="K22" s="148" t="s">
        <v>491</v>
      </c>
    </row>
    <row r="23" spans="3:11" ht="17.25" thickBot="1">
      <c r="C23" s="209"/>
      <c r="D23" s="213"/>
      <c r="E23" s="209"/>
      <c r="F23" s="214"/>
      <c r="G23" s="208" t="s">
        <v>493</v>
      </c>
      <c r="H23" s="209"/>
      <c r="I23" s="208" t="s">
        <v>489</v>
      </c>
      <c r="J23" s="147"/>
      <c r="K23" s="148" t="s">
        <v>58</v>
      </c>
    </row>
    <row r="24" spans="3:11" ht="17.25" thickBot="1">
      <c r="C24" s="209"/>
      <c r="D24" s="213"/>
      <c r="E24" s="209"/>
      <c r="F24" s="214"/>
      <c r="G24" s="209"/>
      <c r="H24" s="209"/>
      <c r="I24" s="210"/>
      <c r="J24" s="149"/>
      <c r="K24" s="148" t="s">
        <v>491</v>
      </c>
    </row>
    <row r="25" spans="3:11" ht="17.25" thickBot="1">
      <c r="C25" s="209"/>
      <c r="D25" s="213"/>
      <c r="E25" s="209"/>
      <c r="F25" s="214"/>
      <c r="G25" s="209"/>
      <c r="H25" s="210"/>
      <c r="I25" s="208" t="s">
        <v>265</v>
      </c>
      <c r="J25" s="147"/>
      <c r="K25" s="148" t="s">
        <v>58</v>
      </c>
    </row>
    <row r="26" spans="3:11" ht="17.25" thickBot="1">
      <c r="C26" s="209"/>
      <c r="D26" s="213"/>
      <c r="E26" s="209"/>
      <c r="F26" s="214"/>
      <c r="G26" s="209"/>
      <c r="H26" s="216"/>
      <c r="I26" s="210"/>
      <c r="J26" s="149"/>
      <c r="K26" s="148" t="s">
        <v>491</v>
      </c>
    </row>
    <row r="27" spans="3:11" ht="17.25" thickBot="1">
      <c r="C27" s="209"/>
      <c r="D27" s="213"/>
      <c r="E27" s="209"/>
      <c r="F27" s="214"/>
      <c r="G27" s="209"/>
      <c r="H27" s="213"/>
      <c r="I27" s="208" t="s">
        <v>492</v>
      </c>
      <c r="J27" s="147"/>
      <c r="K27" s="148" t="s">
        <v>58</v>
      </c>
    </row>
    <row r="28" spans="3:11">
      <c r="C28" s="209"/>
      <c r="D28" s="213"/>
      <c r="E28" s="210"/>
      <c r="F28" s="215"/>
      <c r="G28" s="210"/>
      <c r="H28" s="213"/>
      <c r="I28" s="210"/>
      <c r="J28" s="149"/>
      <c r="K28" s="148" t="s">
        <v>491</v>
      </c>
    </row>
    <row r="29" spans="3:11" ht="17.25" thickBot="1">
      <c r="C29" s="209"/>
      <c r="D29" s="213"/>
      <c r="E29" s="208" t="s">
        <v>494</v>
      </c>
      <c r="F29" s="211"/>
      <c r="G29" s="208" t="s">
        <v>469</v>
      </c>
      <c r="H29" s="209"/>
      <c r="I29" s="208" t="s">
        <v>489</v>
      </c>
      <c r="J29" s="147"/>
      <c r="K29" s="148" t="s">
        <v>58</v>
      </c>
    </row>
    <row r="30" spans="3:11" ht="17.25" thickBot="1">
      <c r="C30" s="209"/>
      <c r="D30" s="213"/>
      <c r="E30" s="209"/>
      <c r="F30" s="212"/>
      <c r="G30" s="209"/>
      <c r="H30" s="209"/>
      <c r="I30" s="210"/>
      <c r="J30" s="149"/>
      <c r="K30" s="148" t="s">
        <v>491</v>
      </c>
    </row>
    <row r="31" spans="3:11" ht="17.25" thickBot="1">
      <c r="C31" s="209"/>
      <c r="D31" s="213"/>
      <c r="E31" s="209"/>
      <c r="F31" s="212"/>
      <c r="G31" s="209"/>
      <c r="H31" s="210"/>
      <c r="I31" s="208" t="s">
        <v>265</v>
      </c>
      <c r="J31" s="147"/>
      <c r="K31" s="148" t="s">
        <v>58</v>
      </c>
    </row>
    <row r="32" spans="3:11" ht="17.25" thickBot="1">
      <c r="C32" s="209"/>
      <c r="D32" s="213"/>
      <c r="E32" s="209"/>
      <c r="F32" s="212"/>
      <c r="G32" s="209"/>
      <c r="H32" s="216"/>
      <c r="I32" s="210"/>
      <c r="J32" s="149"/>
      <c r="K32" s="148" t="s">
        <v>491</v>
      </c>
    </row>
    <row r="33" spans="3:11" ht="17.25" thickBot="1">
      <c r="C33" s="209"/>
      <c r="D33" s="213"/>
      <c r="E33" s="209"/>
      <c r="F33" s="212"/>
      <c r="G33" s="209"/>
      <c r="H33" s="213"/>
      <c r="I33" s="208" t="s">
        <v>492</v>
      </c>
      <c r="J33" s="147"/>
      <c r="K33" s="148" t="s">
        <v>58</v>
      </c>
    </row>
    <row r="34" spans="3:11" ht="17.25" thickBot="1">
      <c r="C34" s="209"/>
      <c r="D34" s="213"/>
      <c r="E34" s="209"/>
      <c r="F34" s="212"/>
      <c r="G34" s="210"/>
      <c r="H34" s="213"/>
      <c r="I34" s="210"/>
      <c r="J34" s="149"/>
      <c r="K34" s="148" t="s">
        <v>491</v>
      </c>
    </row>
    <row r="35" spans="3:11" ht="17.25" thickBot="1">
      <c r="C35" s="209"/>
      <c r="D35" s="213"/>
      <c r="E35" s="209"/>
      <c r="F35" s="214"/>
      <c r="G35" s="208" t="s">
        <v>493</v>
      </c>
      <c r="H35" s="209"/>
      <c r="I35" s="208" t="s">
        <v>489</v>
      </c>
      <c r="J35" s="147"/>
      <c r="K35" s="148" t="s">
        <v>58</v>
      </c>
    </row>
    <row r="36" spans="3:11" ht="17.25" thickBot="1">
      <c r="C36" s="209"/>
      <c r="D36" s="213"/>
      <c r="E36" s="209"/>
      <c r="F36" s="214"/>
      <c r="G36" s="209"/>
      <c r="H36" s="209"/>
      <c r="I36" s="210"/>
      <c r="J36" s="149"/>
      <c r="K36" s="148" t="s">
        <v>491</v>
      </c>
    </row>
    <row r="37" spans="3:11" ht="17.25" thickBot="1">
      <c r="C37" s="209"/>
      <c r="D37" s="213"/>
      <c r="E37" s="209"/>
      <c r="F37" s="214"/>
      <c r="G37" s="209"/>
      <c r="H37" s="210"/>
      <c r="I37" s="208" t="s">
        <v>265</v>
      </c>
      <c r="J37" s="147"/>
      <c r="K37" s="148" t="s">
        <v>58</v>
      </c>
    </row>
    <row r="38" spans="3:11" ht="17.25" thickBot="1">
      <c r="C38" s="209"/>
      <c r="D38" s="213"/>
      <c r="E38" s="209"/>
      <c r="F38" s="214"/>
      <c r="G38" s="209"/>
      <c r="H38" s="216"/>
      <c r="I38" s="210"/>
      <c r="J38" s="149"/>
      <c r="K38" s="148" t="s">
        <v>491</v>
      </c>
    </row>
    <row r="39" spans="3:11" ht="17.25" thickBot="1">
      <c r="C39" s="209"/>
      <c r="D39" s="213"/>
      <c r="E39" s="209"/>
      <c r="F39" s="214"/>
      <c r="G39" s="209"/>
      <c r="H39" s="213"/>
      <c r="I39" s="208" t="s">
        <v>492</v>
      </c>
      <c r="J39" s="147"/>
      <c r="K39" s="148" t="s">
        <v>58</v>
      </c>
    </row>
    <row r="40" spans="3:11">
      <c r="C40" s="210"/>
      <c r="D40" s="213"/>
      <c r="E40" s="210"/>
      <c r="F40" s="215"/>
      <c r="G40" s="210"/>
      <c r="H40" s="213"/>
      <c r="I40" s="210"/>
      <c r="J40" s="149"/>
      <c r="K40" s="148" t="s">
        <v>491</v>
      </c>
    </row>
    <row r="41" spans="3:11">
      <c r="C41" s="151" t="s">
        <v>490</v>
      </c>
      <c r="D41" s="150"/>
      <c r="E41" s="151" t="s">
        <v>490</v>
      </c>
      <c r="F41" s="150"/>
      <c r="G41" s="151" t="s">
        <v>490</v>
      </c>
      <c r="H41" s="150"/>
      <c r="I41" s="151" t="s">
        <v>490</v>
      </c>
      <c r="J41" s="150"/>
      <c r="K41" s="152" t="s">
        <v>490</v>
      </c>
    </row>
    <row r="42" spans="3:11" ht="17.25" thickBot="1">
      <c r="C42" s="208" t="s">
        <v>50</v>
      </c>
      <c r="D42" s="211"/>
      <c r="E42" s="208" t="s">
        <v>484</v>
      </c>
      <c r="F42" s="211"/>
      <c r="G42" s="208" t="s">
        <v>473</v>
      </c>
      <c r="H42" s="153"/>
      <c r="I42" s="208" t="s">
        <v>202</v>
      </c>
      <c r="J42" s="153"/>
      <c r="K42" s="148" t="s">
        <v>58</v>
      </c>
    </row>
    <row r="43" spans="3:11" ht="17.25" thickBot="1">
      <c r="C43" s="209"/>
      <c r="D43" s="212"/>
      <c r="E43" s="209"/>
      <c r="F43" s="212"/>
      <c r="G43" s="210"/>
      <c r="H43" s="149"/>
      <c r="I43" s="210"/>
      <c r="J43" s="149"/>
      <c r="K43" s="148" t="s">
        <v>491</v>
      </c>
    </row>
    <row r="44" spans="3:11" ht="17.25" thickBot="1">
      <c r="C44" s="209"/>
      <c r="D44" s="212"/>
      <c r="E44" s="209"/>
      <c r="F44" s="212"/>
      <c r="G44" s="208" t="s">
        <v>495</v>
      </c>
      <c r="H44" s="209"/>
      <c r="I44" s="208" t="s">
        <v>496</v>
      </c>
      <c r="J44" s="147"/>
      <c r="K44" s="148" t="s">
        <v>58</v>
      </c>
    </row>
    <row r="45" spans="3:11" ht="17.25" thickBot="1">
      <c r="C45" s="209"/>
      <c r="D45" s="212"/>
      <c r="E45" s="209"/>
      <c r="F45" s="212"/>
      <c r="G45" s="209"/>
      <c r="H45" s="209"/>
      <c r="I45" s="209"/>
      <c r="J45" s="216"/>
      <c r="K45" s="208" t="s">
        <v>491</v>
      </c>
    </row>
    <row r="46" spans="3:11" ht="17.25" thickBot="1">
      <c r="C46" s="209"/>
      <c r="D46" s="212"/>
      <c r="E46" s="209"/>
      <c r="F46" s="214"/>
      <c r="G46" s="209"/>
      <c r="H46" s="209"/>
      <c r="I46" s="209"/>
      <c r="J46" s="213"/>
      <c r="K46" s="210"/>
    </row>
    <row r="47" spans="3:11" ht="17.25" thickBot="1">
      <c r="C47" s="209"/>
      <c r="D47" s="212"/>
      <c r="E47" s="209"/>
      <c r="F47" s="214"/>
      <c r="G47" s="209"/>
      <c r="H47" s="209"/>
      <c r="I47" s="210"/>
      <c r="J47" s="209"/>
      <c r="K47" s="208" t="s">
        <v>58</v>
      </c>
    </row>
    <row r="48" spans="3:11" ht="17.25" thickBot="1">
      <c r="C48" s="209"/>
      <c r="D48" s="212"/>
      <c r="E48" s="209"/>
      <c r="F48" s="214"/>
      <c r="G48" s="209"/>
      <c r="H48" s="209"/>
      <c r="I48" s="208" t="s">
        <v>265</v>
      </c>
      <c r="J48" s="210"/>
      <c r="K48" s="210"/>
    </row>
    <row r="49" spans="3:11" ht="17.25" thickBot="1">
      <c r="C49" s="209"/>
      <c r="D49" s="212"/>
      <c r="E49" s="209"/>
      <c r="F49" s="214"/>
      <c r="G49" s="209"/>
      <c r="H49" s="210"/>
      <c r="I49" s="209"/>
      <c r="J49" s="216"/>
      <c r="K49" s="208" t="s">
        <v>491</v>
      </c>
    </row>
    <row r="50" spans="3:11" ht="17.25" thickBot="1">
      <c r="C50" s="209"/>
      <c r="D50" s="212"/>
      <c r="E50" s="209"/>
      <c r="F50" s="214"/>
      <c r="G50" s="209"/>
      <c r="H50" s="216"/>
      <c r="I50" s="209"/>
      <c r="J50" s="213"/>
      <c r="K50" s="210"/>
    </row>
    <row r="51" spans="3:11" ht="17.25" thickBot="1">
      <c r="C51" s="209"/>
      <c r="D51" s="212"/>
      <c r="E51" s="209"/>
      <c r="F51" s="214"/>
      <c r="G51" s="209"/>
      <c r="H51" s="213"/>
      <c r="I51" s="210"/>
      <c r="J51" s="209"/>
      <c r="K51" s="208" t="s">
        <v>58</v>
      </c>
    </row>
    <row r="52" spans="3:11" ht="17.25" thickBot="1">
      <c r="C52" s="209"/>
      <c r="D52" s="212"/>
      <c r="E52" s="209"/>
      <c r="F52" s="214"/>
      <c r="G52" s="209"/>
      <c r="H52" s="213"/>
      <c r="I52" s="208" t="s">
        <v>492</v>
      </c>
      <c r="J52" s="210"/>
      <c r="K52" s="210"/>
    </row>
    <row r="53" spans="3:11" ht="17.25" thickBot="1">
      <c r="C53" s="209"/>
      <c r="D53" s="212"/>
      <c r="E53" s="209"/>
      <c r="F53" s="214"/>
      <c r="G53" s="209"/>
      <c r="H53" s="213"/>
      <c r="I53" s="209"/>
      <c r="J53" s="216"/>
      <c r="K53" s="208" t="s">
        <v>491</v>
      </c>
    </row>
    <row r="54" spans="3:11" ht="17.25" thickBot="1">
      <c r="C54" s="209"/>
      <c r="D54" s="212"/>
      <c r="E54" s="210"/>
      <c r="F54" s="215"/>
      <c r="G54" s="210"/>
      <c r="H54" s="213"/>
      <c r="I54" s="210"/>
      <c r="J54" s="213"/>
      <c r="K54" s="210"/>
    </row>
    <row r="55" spans="3:11" ht="17.25" thickBot="1">
      <c r="C55" s="209"/>
      <c r="D55" s="212"/>
      <c r="E55" s="208" t="s">
        <v>497</v>
      </c>
      <c r="F55" s="211"/>
      <c r="G55" s="208" t="s">
        <v>469</v>
      </c>
      <c r="H55" s="153"/>
      <c r="I55" s="154"/>
      <c r="J55" s="153"/>
      <c r="K55" s="148" t="s">
        <v>58</v>
      </c>
    </row>
    <row r="56" spans="3:11" ht="17.25" thickBot="1">
      <c r="C56" s="209"/>
      <c r="D56" s="212"/>
      <c r="E56" s="209"/>
      <c r="F56" s="212"/>
      <c r="G56" s="210"/>
      <c r="H56" s="216"/>
      <c r="I56" s="154"/>
      <c r="J56" s="216"/>
      <c r="K56" s="208" t="s">
        <v>491</v>
      </c>
    </row>
    <row r="57" spans="3:11" ht="17.25" thickBot="1">
      <c r="C57" s="209"/>
      <c r="D57" s="212"/>
      <c r="E57" s="209"/>
      <c r="F57" s="212"/>
      <c r="G57" s="208" t="s">
        <v>493</v>
      </c>
      <c r="H57" s="213"/>
      <c r="I57" s="155"/>
      <c r="J57" s="213"/>
      <c r="K57" s="209"/>
    </row>
    <row r="58" spans="3:11" ht="17.25" thickBot="1">
      <c r="C58" s="209"/>
      <c r="D58" s="212"/>
      <c r="E58" s="209"/>
      <c r="F58" s="212"/>
      <c r="G58" s="209"/>
      <c r="H58" s="213"/>
      <c r="I58" s="208" t="s">
        <v>202</v>
      </c>
      <c r="J58" s="213"/>
      <c r="K58" s="210"/>
    </row>
    <row r="59" spans="3:11" ht="17.25" thickBot="1">
      <c r="C59" s="209"/>
      <c r="D59" s="212"/>
      <c r="E59" s="209"/>
      <c r="F59" s="214"/>
      <c r="G59" s="209"/>
      <c r="H59" s="213"/>
      <c r="I59" s="209"/>
      <c r="J59" s="213"/>
      <c r="K59" s="208" t="s">
        <v>58</v>
      </c>
    </row>
    <row r="60" spans="3:11" ht="17.25" thickBot="1">
      <c r="C60" s="209"/>
      <c r="D60" s="212"/>
      <c r="E60" s="209"/>
      <c r="F60" s="214"/>
      <c r="G60" s="209"/>
      <c r="H60" s="217"/>
      <c r="I60" s="209"/>
      <c r="J60" s="217"/>
      <c r="K60" s="210"/>
    </row>
    <row r="61" spans="3:11" ht="17.25" thickBot="1">
      <c r="C61" s="209"/>
      <c r="D61" s="212"/>
      <c r="E61" s="210"/>
      <c r="F61" s="215"/>
      <c r="G61" s="210"/>
      <c r="H61" s="149"/>
      <c r="I61" s="210"/>
      <c r="J61" s="149"/>
      <c r="K61" s="148" t="s">
        <v>491</v>
      </c>
    </row>
    <row r="62" spans="3:11" ht="17.25" thickBot="1">
      <c r="C62" s="209"/>
      <c r="D62" s="212"/>
      <c r="E62" s="208" t="s">
        <v>498</v>
      </c>
      <c r="F62" s="156"/>
      <c r="G62" s="208" t="s">
        <v>473</v>
      </c>
      <c r="H62" s="218"/>
      <c r="I62" s="219" t="s">
        <v>490</v>
      </c>
      <c r="J62" s="221" t="s">
        <v>490</v>
      </c>
      <c r="K62" s="219" t="s">
        <v>490</v>
      </c>
    </row>
    <row r="63" spans="3:11">
      <c r="C63" s="210"/>
      <c r="D63" s="222"/>
      <c r="E63" s="210"/>
      <c r="F63" s="157"/>
      <c r="G63" s="210"/>
      <c r="H63" s="218"/>
      <c r="I63" s="220"/>
      <c r="J63" s="221"/>
      <c r="K63" s="220"/>
    </row>
  </sheetData>
  <mergeCells count="90">
    <mergeCell ref="I52:I54"/>
    <mergeCell ref="F46:F54"/>
    <mergeCell ref="H50:H54"/>
    <mergeCell ref="G44:G54"/>
    <mergeCell ref="H44:H49"/>
    <mergeCell ref="H59:H60"/>
    <mergeCell ref="D42:D50"/>
    <mergeCell ref="D51:D63"/>
    <mergeCell ref="F55:F58"/>
    <mergeCell ref="F59:F61"/>
    <mergeCell ref="K45:K46"/>
    <mergeCell ref="J59:J60"/>
    <mergeCell ref="K59:K60"/>
    <mergeCell ref="E62:E63"/>
    <mergeCell ref="G62:G63"/>
    <mergeCell ref="H62:H63"/>
    <mergeCell ref="I62:I63"/>
    <mergeCell ref="J62:J63"/>
    <mergeCell ref="K62:K63"/>
    <mergeCell ref="E55:E61"/>
    <mergeCell ref="G55:G56"/>
    <mergeCell ref="H56:H58"/>
    <mergeCell ref="J56:J58"/>
    <mergeCell ref="K56:K58"/>
    <mergeCell ref="G57:G61"/>
    <mergeCell ref="I58:I61"/>
    <mergeCell ref="J53:J54"/>
    <mergeCell ref="K53:K54"/>
    <mergeCell ref="C42:C63"/>
    <mergeCell ref="E42:E54"/>
    <mergeCell ref="F42:F45"/>
    <mergeCell ref="G42:G43"/>
    <mergeCell ref="I42:I43"/>
    <mergeCell ref="J47:J48"/>
    <mergeCell ref="K47:K48"/>
    <mergeCell ref="I48:I51"/>
    <mergeCell ref="J49:J50"/>
    <mergeCell ref="K49:K50"/>
    <mergeCell ref="J51:J52"/>
    <mergeCell ref="K51:K52"/>
    <mergeCell ref="I44:I47"/>
    <mergeCell ref="J45:J46"/>
    <mergeCell ref="H35:H37"/>
    <mergeCell ref="I35:I36"/>
    <mergeCell ref="I37:I38"/>
    <mergeCell ref="H38:H40"/>
    <mergeCell ref="I39:I40"/>
    <mergeCell ref="H29:H31"/>
    <mergeCell ref="I29:I30"/>
    <mergeCell ref="I31:I32"/>
    <mergeCell ref="H32:H34"/>
    <mergeCell ref="I33:I34"/>
    <mergeCell ref="H23:H25"/>
    <mergeCell ref="I23:I24"/>
    <mergeCell ref="I25:I26"/>
    <mergeCell ref="H26:H28"/>
    <mergeCell ref="I27:I28"/>
    <mergeCell ref="H17:H19"/>
    <mergeCell ref="I17:I18"/>
    <mergeCell ref="I19:I20"/>
    <mergeCell ref="H20:H22"/>
    <mergeCell ref="I21:I22"/>
    <mergeCell ref="I5:I6"/>
    <mergeCell ref="I7:I8"/>
    <mergeCell ref="H8:H10"/>
    <mergeCell ref="I9:I10"/>
    <mergeCell ref="F11:F16"/>
    <mergeCell ref="G11:G16"/>
    <mergeCell ref="H11:H13"/>
    <mergeCell ref="I11:I12"/>
    <mergeCell ref="I13:I14"/>
    <mergeCell ref="H14:H16"/>
    <mergeCell ref="H5:H7"/>
    <mergeCell ref="I15:I16"/>
    <mergeCell ref="C5:C40"/>
    <mergeCell ref="D5:D22"/>
    <mergeCell ref="E5:E16"/>
    <mergeCell ref="F5:F10"/>
    <mergeCell ref="G5:G10"/>
    <mergeCell ref="D23:D40"/>
    <mergeCell ref="G23:G28"/>
    <mergeCell ref="E17:E28"/>
    <mergeCell ref="F17:F22"/>
    <mergeCell ref="G17:G22"/>
    <mergeCell ref="F23:F28"/>
    <mergeCell ref="E29:E40"/>
    <mergeCell ref="F29:F34"/>
    <mergeCell ref="G29:G34"/>
    <mergeCell ref="F35:F40"/>
    <mergeCell ref="G35:G40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8"/>
  <sheetViews>
    <sheetView topLeftCell="U1" workbookViewId="0">
      <selection activeCell="AB13" sqref="AB13"/>
    </sheetView>
  </sheetViews>
  <sheetFormatPr defaultRowHeight="16.5"/>
  <cols>
    <col min="2" max="2" width="11.125" customWidth="1"/>
    <col min="5" max="5" width="13" style="102" bestFit="1" customWidth="1"/>
    <col min="6" max="6" width="9" style="102"/>
    <col min="10" max="10" width="10.625" customWidth="1"/>
    <col min="12" max="12" width="33.375" customWidth="1"/>
    <col min="23" max="29" width="9" style="102"/>
    <col min="31" max="33" width="9" style="102"/>
  </cols>
  <sheetData>
    <row r="1" spans="1:44">
      <c r="A1" t="s">
        <v>48</v>
      </c>
      <c r="B1" t="s">
        <v>22</v>
      </c>
      <c r="C1" t="s">
        <v>28</v>
      </c>
      <c r="D1" t="s">
        <v>15</v>
      </c>
      <c r="E1" s="102" t="s">
        <v>468</v>
      </c>
      <c r="F1" s="102" t="s">
        <v>450</v>
      </c>
      <c r="G1" s="102" t="s">
        <v>453</v>
      </c>
      <c r="H1" t="s">
        <v>59</v>
      </c>
      <c r="J1" t="s">
        <v>65</v>
      </c>
      <c r="L1" t="s">
        <v>88</v>
      </c>
      <c r="V1" t="s">
        <v>457</v>
      </c>
      <c r="W1" s="102" t="s">
        <v>457</v>
      </c>
      <c r="AD1" t="s">
        <v>458</v>
      </c>
      <c r="AE1" s="102" t="s">
        <v>462</v>
      </c>
      <c r="AF1" s="102" t="s">
        <v>463</v>
      </c>
      <c r="AH1" t="s">
        <v>464</v>
      </c>
    </row>
    <row r="2" spans="1:44">
      <c r="A2" t="s">
        <v>18</v>
      </c>
      <c r="B2" t="s">
        <v>23</v>
      </c>
      <c r="C2" t="s">
        <v>29</v>
      </c>
      <c r="D2" t="s">
        <v>47</v>
      </c>
      <c r="E2" s="102" t="s">
        <v>454</v>
      </c>
      <c r="F2" s="102" t="s">
        <v>451</v>
      </c>
      <c r="G2" t="s">
        <v>450</v>
      </c>
      <c r="H2" t="s">
        <v>482</v>
      </c>
      <c r="J2" t="s">
        <v>85</v>
      </c>
      <c r="L2" t="s">
        <v>89</v>
      </c>
      <c r="P2" t="s">
        <v>485</v>
      </c>
      <c r="R2" t="s">
        <v>483</v>
      </c>
      <c r="T2" t="s">
        <v>457</v>
      </c>
      <c r="V2" t="s">
        <v>459</v>
      </c>
      <c r="W2" s="102" t="s">
        <v>470</v>
      </c>
      <c r="X2" s="102" t="s">
        <v>470</v>
      </c>
      <c r="Y2" s="102" t="s">
        <v>470</v>
      </c>
      <c r="Z2" s="102" t="s">
        <v>470</v>
      </c>
      <c r="AA2" s="102" t="s">
        <v>470</v>
      </c>
      <c r="AB2" s="102" t="s">
        <v>470</v>
      </c>
      <c r="AC2" s="102" t="s">
        <v>470</v>
      </c>
      <c r="AD2" t="s">
        <v>509</v>
      </c>
      <c r="AE2" s="102" t="s">
        <v>450</v>
      </c>
      <c r="AF2" s="102" t="s">
        <v>503</v>
      </c>
      <c r="AG2" s="102" t="s">
        <v>475</v>
      </c>
      <c r="AH2" s="102" t="s">
        <v>483</v>
      </c>
      <c r="AI2" s="102" t="s">
        <v>483</v>
      </c>
      <c r="AJ2" s="102" t="s">
        <v>483</v>
      </c>
      <c r="AL2" t="s">
        <v>477</v>
      </c>
      <c r="AN2" s="102" t="s">
        <v>506</v>
      </c>
      <c r="AQ2" t="s">
        <v>505</v>
      </c>
      <c r="AR2" s="102" t="s">
        <v>505</v>
      </c>
    </row>
    <row r="3" spans="1:44">
      <c r="A3" t="s">
        <v>61</v>
      </c>
      <c r="B3" t="s">
        <v>24</v>
      </c>
      <c r="C3" t="s">
        <v>363</v>
      </c>
      <c r="D3" t="s">
        <v>52</v>
      </c>
      <c r="E3" s="102" t="s">
        <v>455</v>
      </c>
      <c r="J3" t="s">
        <v>86</v>
      </c>
      <c r="L3" t="s">
        <v>97</v>
      </c>
      <c r="P3" t="s">
        <v>486</v>
      </c>
      <c r="T3" t="s">
        <v>458</v>
      </c>
      <c r="V3" t="s">
        <v>460</v>
      </c>
      <c r="W3" s="102" t="s">
        <v>471</v>
      </c>
      <c r="X3" s="102" t="s">
        <v>471</v>
      </c>
      <c r="Y3" s="102" t="s">
        <v>471</v>
      </c>
      <c r="Z3" s="102" t="s">
        <v>471</v>
      </c>
      <c r="AA3" s="102" t="s">
        <v>471</v>
      </c>
      <c r="AB3" s="102" t="s">
        <v>471</v>
      </c>
      <c r="AC3" s="102" t="s">
        <v>471</v>
      </c>
      <c r="AD3" t="s">
        <v>510</v>
      </c>
      <c r="AF3" s="102" t="s">
        <v>472</v>
      </c>
      <c r="AH3" s="102" t="s">
        <v>504</v>
      </c>
      <c r="AI3" s="102" t="s">
        <v>504</v>
      </c>
      <c r="AJ3" s="102" t="s">
        <v>504</v>
      </c>
      <c r="AL3" t="s">
        <v>476</v>
      </c>
      <c r="AN3" t="s">
        <v>507</v>
      </c>
    </row>
    <row r="4" spans="1:44">
      <c r="A4" t="s">
        <v>60</v>
      </c>
      <c r="B4" t="s">
        <v>49</v>
      </c>
      <c r="D4" t="s">
        <v>53</v>
      </c>
      <c r="E4" s="102" t="s">
        <v>450</v>
      </c>
      <c r="J4" t="s">
        <v>87</v>
      </c>
      <c r="L4" t="s">
        <v>96</v>
      </c>
      <c r="P4" t="s">
        <v>487</v>
      </c>
      <c r="V4" t="s">
        <v>461</v>
      </c>
      <c r="AD4" s="102"/>
      <c r="AH4" s="102" t="s">
        <v>481</v>
      </c>
      <c r="AI4" s="102" t="s">
        <v>481</v>
      </c>
      <c r="AJ4" s="102" t="s">
        <v>481</v>
      </c>
      <c r="AN4" s="83" t="s">
        <v>499</v>
      </c>
    </row>
    <row r="5" spans="1:44">
      <c r="A5" t="s">
        <v>94</v>
      </c>
      <c r="B5" t="s">
        <v>51</v>
      </c>
      <c r="D5" t="s">
        <v>54</v>
      </c>
      <c r="L5" t="s">
        <v>474</v>
      </c>
      <c r="P5" t="s">
        <v>488</v>
      </c>
      <c r="V5" t="s">
        <v>501</v>
      </c>
      <c r="AH5" t="s">
        <v>465</v>
      </c>
      <c r="AI5" s="102" t="s">
        <v>465</v>
      </c>
      <c r="AJ5" s="102" t="s">
        <v>465</v>
      </c>
      <c r="AN5" s="102" t="s">
        <v>508</v>
      </c>
    </row>
    <row r="6" spans="1:44">
      <c r="B6" t="s">
        <v>95</v>
      </c>
      <c r="D6" t="s">
        <v>55</v>
      </c>
      <c r="L6" t="s">
        <v>99</v>
      </c>
      <c r="V6" t="s">
        <v>502</v>
      </c>
      <c r="AH6" t="s">
        <v>466</v>
      </c>
      <c r="AI6" s="102" t="s">
        <v>466</v>
      </c>
      <c r="AJ6" s="102" t="s">
        <v>466</v>
      </c>
    </row>
    <row r="7" spans="1:44">
      <c r="D7" t="s">
        <v>56</v>
      </c>
      <c r="L7" t="s">
        <v>90</v>
      </c>
      <c r="V7" t="s">
        <v>500</v>
      </c>
      <c r="AH7" t="s">
        <v>467</v>
      </c>
    </row>
    <row r="8" spans="1:44">
      <c r="D8" t="s">
        <v>57</v>
      </c>
    </row>
  </sheetData>
  <phoneticPr fontId="2" type="noConversion"/>
  <dataValidations disablePrompts="1" count="1">
    <dataValidation type="list" allowBlank="1" showInputMessage="1" showErrorMessage="1" sqref="A1:A3">
      <formula1>공종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14</vt:i4>
      </vt:variant>
    </vt:vector>
  </HeadingPairs>
  <TitlesOfParts>
    <vt:vector size="19" baseType="lpstr">
      <vt:lpstr>진흥원 총괄 계약대장(2015년)</vt:lpstr>
      <vt:lpstr>계약대장(2017년)</vt:lpstr>
      <vt:lpstr>수의계약 체결 현황(2017년)</vt:lpstr>
      <vt:lpstr>Sheet1</vt:lpstr>
      <vt:lpstr>Sheet3</vt:lpstr>
      <vt:lpstr>견적입찰</vt:lpstr>
      <vt:lpstr>경쟁</vt:lpstr>
      <vt:lpstr>공종</vt:lpstr>
      <vt:lpstr>변경및연장</vt:lpstr>
      <vt:lpstr>비투비존</vt:lpstr>
      <vt:lpstr>소액수의</vt:lpstr>
      <vt:lpstr>수의계약</vt:lpstr>
      <vt:lpstr>일반경쟁</vt:lpstr>
      <vt:lpstr>자체조달</vt:lpstr>
      <vt:lpstr>자체조사</vt:lpstr>
      <vt:lpstr>제한경쟁</vt:lpstr>
      <vt:lpstr>중앙조달</vt:lpstr>
      <vt:lpstr>지명경쟁</vt:lpstr>
      <vt:lpstr>직접조사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2017-04-13T05:03:00Z</cp:lastPrinted>
  <dcterms:created xsi:type="dcterms:W3CDTF">2015-04-24T05:14:14Z</dcterms:created>
  <dcterms:modified xsi:type="dcterms:W3CDTF">2019-03-29T09:23:32Z</dcterms:modified>
</cp:coreProperties>
</file>